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5"/>
  </bookViews>
  <sheets>
    <sheet name="титульник" sheetId="42" r:id="rId1"/>
    <sheet name="1" sheetId="54" r:id="rId2"/>
    <sheet name="2" sheetId="43" r:id="rId3"/>
    <sheet name="3" sheetId="44" r:id="rId4"/>
    <sheet name="4" sheetId="45" r:id="rId5"/>
    <sheet name="5" sheetId="47" r:id="rId6"/>
    <sheet name="6" sheetId="52" r:id="rId7"/>
    <sheet name="Лист1" sheetId="55" r:id="rId8"/>
  </sheets>
  <definedNames>
    <definedName name="_xlnm.Print_Area" localSheetId="1">'1'!$A$1:$R$34</definedName>
    <definedName name="_xlnm.Print_Area" localSheetId="2">'2'!$A$1:$R$31</definedName>
    <definedName name="_xlnm.Print_Area" localSheetId="3">'3'!$A$1:$R$42</definedName>
    <definedName name="_xlnm.Print_Area" localSheetId="4">'4'!$A$1:$R$33</definedName>
    <definedName name="_xlnm.Print_Area" localSheetId="5">'5'!$A$1:$R$35</definedName>
    <definedName name="_xlnm.Print_Area" localSheetId="6">'6'!$A$1:$O$21</definedName>
  </definedNames>
  <calcPr calcId="124519" fullPrecision="0"/>
</workbook>
</file>

<file path=xl/calcChain.xml><?xml version="1.0" encoding="utf-8"?>
<calcChain xmlns="http://schemas.openxmlformats.org/spreadsheetml/2006/main">
  <c r="T28" i="47"/>
  <c r="T27"/>
  <c r="T26"/>
  <c r="D20" i="54"/>
  <c r="F20"/>
  <c r="F34" l="1"/>
  <c r="D34"/>
  <c r="F33"/>
  <c r="D33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19"/>
  <c r="J18"/>
  <c r="J26" i="47" s="1"/>
  <c r="I18" i="54"/>
  <c r="I26" i="47" s="1"/>
  <c r="G18" i="54"/>
  <c r="E18"/>
  <c r="Q31" i="47"/>
  <c r="F25"/>
  <c r="F24"/>
  <c r="F23"/>
  <c r="G23"/>
  <c r="H23"/>
  <c r="I23"/>
  <c r="I18" i="45"/>
  <c r="J23" i="47"/>
  <c r="J18" i="45"/>
  <c r="K23" i="47"/>
  <c r="L23"/>
  <c r="M23"/>
  <c r="N23"/>
  <c r="O23"/>
  <c r="P23"/>
  <c r="Q23"/>
  <c r="R23"/>
  <c r="Q18"/>
  <c r="N31"/>
  <c r="N30"/>
  <c r="E30" i="43"/>
  <c r="D30"/>
  <c r="I31" i="42"/>
  <c r="R32" i="47"/>
  <c r="L31"/>
  <c r="M31"/>
  <c r="O31"/>
  <c r="R31"/>
  <c r="K31"/>
  <c r="L30"/>
  <c r="M30"/>
  <c r="O30"/>
  <c r="P30"/>
  <c r="Q30"/>
  <c r="R30"/>
  <c r="K30"/>
  <c r="P23" i="45"/>
  <c r="P31" i="47"/>
  <c r="G18"/>
  <c r="H18"/>
  <c r="F20"/>
  <c r="E20"/>
  <c r="D20"/>
  <c r="F21"/>
  <c r="E21"/>
  <c r="F38" i="44"/>
  <c r="D38"/>
  <c r="F39"/>
  <c r="D39"/>
  <c r="F35"/>
  <c r="D35"/>
  <c r="F36"/>
  <c r="D36"/>
  <c r="F37"/>
  <c r="D37"/>
  <c r="F34"/>
  <c r="E34"/>
  <c r="D34"/>
  <c r="F32" i="45"/>
  <c r="E32"/>
  <c r="R31"/>
  <c r="Q31"/>
  <c r="P31"/>
  <c r="O31"/>
  <c r="N31"/>
  <c r="M31"/>
  <c r="L31"/>
  <c r="K31"/>
  <c r="H31"/>
  <c r="G31"/>
  <c r="G27"/>
  <c r="H27"/>
  <c r="G24"/>
  <c r="H24"/>
  <c r="F25"/>
  <c r="F24"/>
  <c r="F21" i="44"/>
  <c r="E21"/>
  <c r="D21"/>
  <c r="F22"/>
  <c r="F23"/>
  <c r="E23"/>
  <c r="D23"/>
  <c r="F24"/>
  <c r="E24"/>
  <c r="D24"/>
  <c r="F25"/>
  <c r="D25"/>
  <c r="F26"/>
  <c r="D26"/>
  <c r="F27"/>
  <c r="D27"/>
  <c r="F28"/>
  <c r="E28"/>
  <c r="D28"/>
  <c r="F29"/>
  <c r="E29"/>
  <c r="D29"/>
  <c r="F30"/>
  <c r="E30"/>
  <c r="D30"/>
  <c r="F31"/>
  <c r="D31"/>
  <c r="F32"/>
  <c r="D32"/>
  <c r="F33"/>
  <c r="E33"/>
  <c r="D33"/>
  <c r="F40"/>
  <c r="E40"/>
  <c r="D40"/>
  <c r="F41"/>
  <c r="E41"/>
  <c r="D41"/>
  <c r="F42"/>
  <c r="E42"/>
  <c r="D42"/>
  <c r="F30" i="43"/>
  <c r="F31"/>
  <c r="D31"/>
  <c r="F20"/>
  <c r="D20"/>
  <c r="F21"/>
  <c r="D21"/>
  <c r="F22"/>
  <c r="D22"/>
  <c r="F23"/>
  <c r="D23"/>
  <c r="F19"/>
  <c r="D19"/>
  <c r="N24" i="45"/>
  <c r="F19" i="47"/>
  <c r="F25" i="43"/>
  <c r="D25"/>
  <c r="P18" i="47"/>
  <c r="O18"/>
  <c r="F29" i="45"/>
  <c r="D29"/>
  <c r="F28"/>
  <c r="F21"/>
  <c r="D21"/>
  <c r="F20"/>
  <c r="P27"/>
  <c r="O27"/>
  <c r="O18"/>
  <c r="P24"/>
  <c r="O24"/>
  <c r="O19"/>
  <c r="G19"/>
  <c r="G18"/>
  <c r="G18" i="44"/>
  <c r="H19" i="45"/>
  <c r="F20" i="44"/>
  <c r="D20"/>
  <c r="F29" i="43"/>
  <c r="F28"/>
  <c r="F24"/>
  <c r="E24"/>
  <c r="D24"/>
  <c r="F26"/>
  <c r="E26"/>
  <c r="F27"/>
  <c r="D27"/>
  <c r="P19" i="44"/>
  <c r="O19"/>
  <c r="P28" i="43"/>
  <c r="O28"/>
  <c r="P18"/>
  <c r="O18"/>
  <c r="I32" i="42"/>
  <c r="R18" i="47"/>
  <c r="N18"/>
  <c r="M18"/>
  <c r="L18"/>
  <c r="K18"/>
  <c r="K24" i="45"/>
  <c r="L24"/>
  <c r="M24"/>
  <c r="Q24"/>
  <c r="R24"/>
  <c r="R27"/>
  <c r="Q27"/>
  <c r="N27"/>
  <c r="M27"/>
  <c r="L27"/>
  <c r="K27"/>
  <c r="G19" i="44"/>
  <c r="H19"/>
  <c r="G28" i="43"/>
  <c r="H28"/>
  <c r="G18"/>
  <c r="H18"/>
  <c r="E29"/>
  <c r="E28"/>
  <c r="R19" i="45"/>
  <c r="Q19"/>
  <c r="Q18"/>
  <c r="Q18" i="44" s="1"/>
  <c r="Q26" i="47" s="1"/>
  <c r="Q29" s="1"/>
  <c r="N19" i="45"/>
  <c r="M19"/>
  <c r="L19"/>
  <c r="K19"/>
  <c r="R19" i="44"/>
  <c r="Q19"/>
  <c r="N19"/>
  <c r="M19"/>
  <c r="L19"/>
  <c r="K19"/>
  <c r="R28" i="43"/>
  <c r="Q28"/>
  <c r="N28"/>
  <c r="M28"/>
  <c r="L28"/>
  <c r="K28"/>
  <c r="R18"/>
  <c r="Q18"/>
  <c r="N18"/>
  <c r="M18"/>
  <c r="L18"/>
  <c r="K18"/>
  <c r="B35" i="42"/>
  <c r="I30"/>
  <c r="I33"/>
  <c r="I34"/>
  <c r="C35"/>
  <c r="D35"/>
  <c r="E35"/>
  <c r="F35"/>
  <c r="G35"/>
  <c r="H35"/>
  <c r="E28" i="45"/>
  <c r="E27"/>
  <c r="E20"/>
  <c r="D20"/>
  <c r="F18" i="47"/>
  <c r="D25"/>
  <c r="D19"/>
  <c r="F27" i="45"/>
  <c r="D29" i="43"/>
  <c r="D28"/>
  <c r="F18"/>
  <c r="D26"/>
  <c r="E18"/>
  <c r="D18"/>
  <c r="E18" i="47"/>
  <c r="D21"/>
  <c r="D18"/>
  <c r="K18" i="45"/>
  <c r="K18" i="44"/>
  <c r="K26" i="47" s="1"/>
  <c r="K29" s="1"/>
  <c r="E24"/>
  <c r="N18" i="45"/>
  <c r="N18" i="44" s="1"/>
  <c r="N26" i="47" s="1"/>
  <c r="N29" s="1"/>
  <c r="H18" i="45"/>
  <c r="H18" i="44" s="1"/>
  <c r="H26" i="47" s="1"/>
  <c r="P19" i="45"/>
  <c r="P18"/>
  <c r="L18"/>
  <c r="L18" i="44"/>
  <c r="L26" i="47" s="1"/>
  <c r="L29" s="1"/>
  <c r="R18" i="45"/>
  <c r="R18" i="44"/>
  <c r="R26" i="47" s="1"/>
  <c r="R29" s="1"/>
  <c r="D19" i="45"/>
  <c r="M18"/>
  <c r="M18" i="44" s="1"/>
  <c r="M26" i="47" s="1"/>
  <c r="M29" s="1"/>
  <c r="F19" i="45"/>
  <c r="E31"/>
  <c r="D32"/>
  <c r="D31"/>
  <c r="O18" i="44"/>
  <c r="O26" i="47" s="1"/>
  <c r="O29" s="1"/>
  <c r="E25" i="45"/>
  <c r="F31"/>
  <c r="F18"/>
  <c r="D28"/>
  <c r="D27"/>
  <c r="E19"/>
  <c r="P18" i="44"/>
  <c r="P26" i="47"/>
  <c r="P29" s="1"/>
  <c r="F19" i="44"/>
  <c r="E22"/>
  <c r="D19" i="54"/>
  <c r="D18" s="1"/>
  <c r="F18"/>
  <c r="E23" i="47"/>
  <c r="E18" i="45"/>
  <c r="E18" i="44" s="1"/>
  <c r="E26" i="47" s="1"/>
  <c r="D24"/>
  <c r="D23"/>
  <c r="E24" i="45"/>
  <c r="D25"/>
  <c r="D24"/>
  <c r="F18" i="44"/>
  <c r="D22"/>
  <c r="D19"/>
  <c r="E19"/>
  <c r="D18" i="45"/>
  <c r="D18" i="44"/>
  <c r="G26" i="47" l="1"/>
  <c r="F26"/>
  <c r="D26"/>
</calcChain>
</file>

<file path=xl/sharedStrings.xml><?xml version="1.0" encoding="utf-8"?>
<sst xmlns="http://schemas.openxmlformats.org/spreadsheetml/2006/main" count="501" uniqueCount="291">
  <si>
    <t>Каникулы</t>
  </si>
  <si>
    <t>Индекс</t>
  </si>
  <si>
    <t>Курсы</t>
  </si>
  <si>
    <t>по профилю специальности</t>
  </si>
  <si>
    <t>УЧЕБНЫЙ ПЛАН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</si>
  <si>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</si>
  <si>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</si>
  <si>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</si>
  <si>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</si>
  <si>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</si>
  <si>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</si>
  <si>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</si>
  <si>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</si>
  <si>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</si>
  <si>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</si>
  <si>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</si>
  <si>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</si>
  <si>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</si>
  <si>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</si>
  <si>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</si>
  <si>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</si>
  <si>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</si>
  <si>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</si>
  <si>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</si>
  <si>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</si>
  <si>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</si>
  <si>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Иностранный язык</t>
  </si>
  <si>
    <t>Физическая культура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</si>
  <si>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</si>
  <si>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</si>
  <si>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</si>
  <si>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</si>
  <si>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</si>
  <si>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</si>
  <si>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</si>
  <si>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</si>
  <si>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Стр.2</t>
  </si>
  <si>
    <t>Стр.3</t>
  </si>
  <si>
    <t>ОП.00</t>
  </si>
  <si>
    <t>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</si>
  <si>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</si>
  <si>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</si>
  <si>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</si>
  <si>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</si>
  <si>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</si>
  <si>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</si>
  <si>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</si>
  <si>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</si>
  <si>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</si>
  <si>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</si>
  <si>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</si>
  <si>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</si>
  <si>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ПМ.00</t>
  </si>
  <si>
    <t>ПМ.01</t>
  </si>
  <si>
    <t>МДК.01.01</t>
  </si>
  <si>
    <t>ПП.01</t>
  </si>
  <si>
    <t>Практика по профилю специальности</t>
  </si>
  <si>
    <t>ПМ.02</t>
  </si>
  <si>
    <t>МДК.02.01</t>
  </si>
  <si>
    <t>ПМ.03</t>
  </si>
  <si>
    <t>МДК.03.01</t>
  </si>
  <si>
    <t>ПП.02</t>
  </si>
  <si>
    <t>ПП.03</t>
  </si>
  <si>
    <t>ПМ.04</t>
  </si>
  <si>
    <t>МДК.04.01</t>
  </si>
  <si>
    <t>ПМ.05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</si>
  <si>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</si>
  <si>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</si>
  <si>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</si>
  <si>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</si>
  <si>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</si>
  <si>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</si>
  <si>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</si>
  <si>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</si>
  <si>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 зачетов</t>
  </si>
  <si>
    <t>зачетов</t>
  </si>
  <si>
    <t>Основы философии</t>
  </si>
  <si>
    <t>Общепрофессиональные дисциплины</t>
  </si>
  <si>
    <t>лаб. и практ. занятий</t>
  </si>
  <si>
    <t>МДК.01.02</t>
  </si>
  <si>
    <t>ОП.13</t>
  </si>
  <si>
    <t>3 сем. 16 нед.</t>
  </si>
  <si>
    <t>Стр.1</t>
  </si>
  <si>
    <t>в т. ч.</t>
  </si>
  <si>
    <t>5 сем. 16 нед.</t>
  </si>
  <si>
    <t>курсовых работ (проектов)</t>
  </si>
  <si>
    <t>1. Программа базовой/углубленной подготовки</t>
  </si>
  <si>
    <t>производственной практики</t>
  </si>
  <si>
    <t>1.1. Выпускная квалификационная работа</t>
  </si>
  <si>
    <t>преддипломной практики</t>
  </si>
  <si>
    <r>
      <t xml:space="preserve">Подготовка выпускной квалификационной работы с </t>
    </r>
    <r>
      <rPr>
        <u/>
        <sz val="11"/>
        <rFont val="Times New Roman"/>
        <family val="1"/>
        <charset val="204"/>
      </rPr>
      <t>18.05</t>
    </r>
    <r>
      <rPr>
        <sz val="11"/>
        <rFont val="Times New Roman"/>
        <family val="1"/>
        <charset val="204"/>
      </rPr>
      <t xml:space="preserve"> по </t>
    </r>
    <r>
      <rPr>
        <u/>
        <sz val="11"/>
        <rFont val="Times New Roman"/>
        <family val="1"/>
        <charset val="204"/>
      </rPr>
      <t>14.06</t>
    </r>
    <r>
      <rPr>
        <sz val="11"/>
        <rFont val="Times New Roman"/>
        <family val="1"/>
        <charset val="204"/>
      </rPr>
      <t xml:space="preserve"> (всего - 4 нед.)</t>
    </r>
  </si>
  <si>
    <r>
      <t xml:space="preserve">Защита выпускной квалификационной работы с </t>
    </r>
    <r>
      <rPr>
        <u/>
        <sz val="11"/>
        <rFont val="Times New Roman"/>
        <family val="1"/>
        <charset val="204"/>
      </rPr>
      <t>15.06</t>
    </r>
    <r>
      <rPr>
        <sz val="11"/>
        <rFont val="Times New Roman"/>
        <family val="1"/>
        <charset val="204"/>
      </rPr>
      <t xml:space="preserve"> по </t>
    </r>
    <r>
      <rPr>
        <u/>
        <sz val="11"/>
        <rFont val="Times New Roman"/>
        <family val="1"/>
        <charset val="204"/>
      </rPr>
      <t>28.06</t>
    </r>
    <r>
      <rPr>
        <sz val="11"/>
        <rFont val="Times New Roman"/>
        <family val="1"/>
        <charset val="204"/>
      </rPr>
      <t xml:space="preserve"> (всего - 2 нед.)</t>
    </r>
  </si>
  <si>
    <t>ЕН.03</t>
  </si>
  <si>
    <t>№ п/п</t>
  </si>
  <si>
    <t>Наименование</t>
  </si>
  <si>
    <t>I. КАБИНЕТЫ</t>
  </si>
  <si>
    <t>1.</t>
  </si>
  <si>
    <t>2.</t>
  </si>
  <si>
    <t>Математики</t>
  </si>
  <si>
    <t>3.</t>
  </si>
  <si>
    <t>4.</t>
  </si>
  <si>
    <t>Инженерной графики</t>
  </si>
  <si>
    <t>5.</t>
  </si>
  <si>
    <t>6.</t>
  </si>
  <si>
    <t>7.</t>
  </si>
  <si>
    <t>8.</t>
  </si>
  <si>
    <t>II.  ЛАБОРАТОРИИ</t>
  </si>
  <si>
    <t>Технической механики</t>
  </si>
  <si>
    <t>III.  МАСТЕРСКИЕ</t>
  </si>
  <si>
    <t>IV. СПОРТИВНЫЙ КОМПЛЕКС</t>
  </si>
  <si>
    <t>Спортивный зал</t>
  </si>
  <si>
    <t>Открытый стадион широкого профиля с элементами полосы препятствий</t>
  </si>
  <si>
    <t>V.  ЗАЛЫ</t>
  </si>
  <si>
    <t>Библиотека, читальный зал с выходом в сеть Интернет</t>
  </si>
  <si>
    <t>Актовый зал</t>
  </si>
  <si>
    <t>Социально-экономических дисциплин</t>
  </si>
  <si>
    <t>Материаловедения</t>
  </si>
  <si>
    <t>3. ПЕРЕЧЕНЬ КАБИНЕТОВ, ЛАБОРАТОРИЙ, МАСТЕРСКИХ И ДРУГИХ ПОМЕЩЕНИЙ</t>
  </si>
  <si>
    <t>Безопасность жизнедеятельности</t>
  </si>
  <si>
    <t>ОГСЭ.05</t>
  </si>
  <si>
    <t>ОГСЭ.06</t>
  </si>
  <si>
    <t>ОГСЭ.07</t>
  </si>
  <si>
    <t>ОП.14</t>
  </si>
  <si>
    <t>МДК.03.02</t>
  </si>
  <si>
    <t>Основы социологии и политологии</t>
  </si>
  <si>
    <t>Социальная психология</t>
  </si>
  <si>
    <t>ОГСЭ.08</t>
  </si>
  <si>
    <t>Русский язык и культура речи</t>
  </si>
  <si>
    <t>Культурология</t>
  </si>
  <si>
    <r>
      <t xml:space="preserve">по программе </t>
    </r>
    <r>
      <rPr>
        <b/>
        <u/>
        <sz val="12"/>
        <rFont val="Arial Cyr"/>
        <charset val="204"/>
      </rPr>
      <t>углубленной</t>
    </r>
    <r>
      <rPr>
        <sz val="12"/>
        <rFont val="Arial Cyr"/>
        <charset val="204"/>
      </rPr>
      <t xml:space="preserve"> подготовки</t>
    </r>
  </si>
  <si>
    <t>IV курс</t>
  </si>
  <si>
    <t>Психология общения</t>
  </si>
  <si>
    <t>Стр.4</t>
  </si>
  <si>
    <t>ОГСЭ.09</t>
  </si>
  <si>
    <t>УП.01</t>
  </si>
  <si>
    <t>ОП.15</t>
  </si>
  <si>
    <t>ОП.16</t>
  </si>
  <si>
    <t>7 сем. 16 нед.</t>
  </si>
  <si>
    <t>ОП.17</t>
  </si>
  <si>
    <t>ОП.18</t>
  </si>
  <si>
    <t>ОП.19</t>
  </si>
  <si>
    <r>
      <t xml:space="preserve">Квалификация: </t>
    </r>
    <r>
      <rPr>
        <b/>
        <u/>
        <sz val="12"/>
        <rFont val="Arial Cyr"/>
        <charset val="204"/>
      </rPr>
      <t>специалист по технологии машиностроения</t>
    </r>
  </si>
  <si>
    <t>История</t>
  </si>
  <si>
    <t>Математика</t>
  </si>
  <si>
    <t>Информатика</t>
  </si>
  <si>
    <t>Автоматизированные информационные системы</t>
  </si>
  <si>
    <t>Инженерная графика</t>
  </si>
  <si>
    <t>Компьютерная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</si>
  <si>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</si>
  <si>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</si>
  <si>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</si>
  <si>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</si>
  <si>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</si>
  <si>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</si>
  <si>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</si>
  <si>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</si>
  <si>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Информационные технологии в профессиональной деятельности</t>
  </si>
  <si>
    <t>Основы экономики организации и управления качеством</t>
  </si>
  <si>
    <t>Основы промышленной экологии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</si>
  <si>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</si>
  <si>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</si>
  <si>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</si>
  <si>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Организация производственной деятельности структурного подразделения</t>
  </si>
  <si>
    <t>Организация и планирование деятельности структурного подразделения</t>
  </si>
  <si>
    <t>Внедрение технологических процессов изготовления деталей машин и осуществление технического контроля</t>
  </si>
  <si>
    <t>Обеспечение реализации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</si>
  <si>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</si>
  <si>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МДК.05.01</t>
  </si>
  <si>
    <t>МДК.05.02</t>
  </si>
  <si>
    <t>ПП.05</t>
  </si>
  <si>
    <t>Охрана труда в машиностроении</t>
  </si>
  <si>
    <t>Электротехника и электроника</t>
  </si>
  <si>
    <t>Новые материалы в машиностроении</t>
  </si>
  <si>
    <t>Гидравлические и пневматические системы</t>
  </si>
  <si>
    <t>ОП.20</t>
  </si>
  <si>
    <t>ОП.21</t>
  </si>
  <si>
    <t>ОП.22</t>
  </si>
  <si>
    <t>ОП.23</t>
  </si>
  <si>
    <t>Структура и организация машиностроительного предприятия</t>
  </si>
  <si>
    <t>Автоматизация технологических процессов</t>
  </si>
  <si>
    <t>МДК.05.03</t>
  </si>
  <si>
    <t>Осуществление проектно-конструкторской деятельности предприятия с использованием современных информационных технологий</t>
  </si>
  <si>
    <t>Конструирование режущего инструмента</t>
  </si>
  <si>
    <t>Конструирование технологической оснастки</t>
  </si>
  <si>
    <t>З</t>
  </si>
  <si>
    <t>-. З, -, З, -, З, -, ДЗ</t>
  </si>
  <si>
    <t>З, З, З, З, З, З, З, ДЗ</t>
  </si>
  <si>
    <t>ДЗ</t>
  </si>
  <si>
    <t>-, Э</t>
  </si>
  <si>
    <r>
      <t>8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</si>
  <si>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1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Э</t>
    </r>
  </si>
  <si>
    <t>Э</t>
  </si>
  <si>
    <t>Э, Э, Э, Э</t>
  </si>
  <si>
    <t>-</t>
  </si>
  <si>
    <t>Наукоемкие технологии в машиностроении</t>
  </si>
  <si>
    <t>Слесарная</t>
  </si>
  <si>
    <t>Иностранных языков</t>
  </si>
  <si>
    <t>Механическая</t>
  </si>
  <si>
    <t>Участок станков с ЧПУ</t>
  </si>
  <si>
    <t>Информатики</t>
  </si>
  <si>
    <t>Экономики отрасли и менеджмента</t>
  </si>
  <si>
    <t>Безопасности жизнедеятельности и охраны труда</t>
  </si>
  <si>
    <t>Технологии машиностроения</t>
  </si>
  <si>
    <t>Метрологии, стандартизации и подтверждения соответсвия</t>
  </si>
  <si>
    <t>Процессов формообразования и инструментов</t>
  </si>
  <si>
    <t>Технологического оборудования и оснастки</t>
  </si>
  <si>
    <t>Информационных технологий в профессиональной деятельности</t>
  </si>
  <si>
    <t>Автоматизированного проектирования технологических процессов и программирования систем с ЧПУ</t>
  </si>
  <si>
    <t>-, ДЗ, -, ДЗ</t>
  </si>
  <si>
    <t>Э(к)</t>
  </si>
  <si>
    <t>Профессиональные модули</t>
  </si>
  <si>
    <t>Проектирование машиностроительных изделий с использованием САПР</t>
  </si>
  <si>
    <t>-, ДЗ</t>
  </si>
  <si>
    <t>V курс</t>
  </si>
  <si>
    <t>1 сем. 17 нед.</t>
  </si>
  <si>
    <t>2 сем. 22 нед.</t>
  </si>
  <si>
    <t>О. 00</t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</si>
  <si>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</si>
  <si>
    <t>Обществознание (включая экономику и право)</t>
  </si>
  <si>
    <t>Биология</t>
  </si>
  <si>
    <t>ДЗ, ДЗ</t>
  </si>
  <si>
    <t>ОБЖ</t>
  </si>
  <si>
    <t>Физика</t>
  </si>
  <si>
    <t>стр.6</t>
  </si>
  <si>
    <t>Стр.5</t>
  </si>
  <si>
    <r>
      <t xml:space="preserve">на базе </t>
    </r>
    <r>
      <rPr>
        <b/>
        <u/>
        <sz val="12"/>
        <rFont val="Arial Cyr"/>
        <charset val="204"/>
      </rPr>
      <t>основного общего образования</t>
    </r>
  </si>
  <si>
    <r>
      <t xml:space="preserve">Нормативный срок обучения - </t>
    </r>
    <r>
      <rPr>
        <b/>
        <u/>
        <sz val="12"/>
        <rFont val="Arial Cyr"/>
        <charset val="204"/>
      </rPr>
      <t>4</t>
    </r>
    <r>
      <rPr>
        <sz val="12"/>
        <rFont val="Arial Cyr"/>
        <charset val="204"/>
      </rPr>
      <t xml:space="preserve"> года и </t>
    </r>
    <r>
      <rPr>
        <b/>
        <u/>
        <sz val="12"/>
        <rFont val="Arial Cyr"/>
        <charset val="204"/>
      </rPr>
      <t>10</t>
    </r>
    <r>
      <rPr>
        <sz val="12"/>
        <rFont val="Arial Cyr"/>
        <charset val="204"/>
      </rPr>
      <t xml:space="preserve"> месяцев</t>
    </r>
  </si>
  <si>
    <r>
      <t xml:space="preserve">Профиль получаемого профессионального образования: </t>
    </r>
    <r>
      <rPr>
        <b/>
        <u/>
        <sz val="12"/>
        <rFont val="Arial Cyr"/>
        <charset val="204"/>
      </rPr>
      <t>технический</t>
    </r>
  </si>
  <si>
    <t>5 нед</t>
  </si>
  <si>
    <t>6 нед</t>
  </si>
  <si>
    <t>4 сем.  23 нед.</t>
  </si>
  <si>
    <t>6 сем.  24 нед.</t>
  </si>
  <si>
    <t>8 сем.  23 нед.</t>
  </si>
  <si>
    <t>9 сем. 16 нед.</t>
  </si>
  <si>
    <t>10 сем. 17 нед.</t>
  </si>
  <si>
    <t>-,З</t>
  </si>
  <si>
    <t>-,Э</t>
  </si>
  <si>
    <t>Нанотехнологии в машиностроении</t>
  </si>
  <si>
    <t>ПП.04</t>
  </si>
  <si>
    <t>Проектирование участков механического цеха</t>
  </si>
  <si>
    <t>ПМ.06</t>
  </si>
  <si>
    <t>МДК.06.01</t>
  </si>
  <si>
    <t>ПП.06</t>
  </si>
  <si>
    <t>Планирование и организация предпринимательской деятельности</t>
  </si>
  <si>
    <t>ДЗк</t>
  </si>
  <si>
    <r>
      <t>7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/9</t>
    </r>
    <r>
      <rPr>
        <b/>
        <vertAlign val="subscript"/>
        <sz val="11"/>
        <rFont val="Times New Roman Cyr"/>
        <charset val="204"/>
      </rPr>
      <t>Э</t>
    </r>
  </si>
  <si>
    <r>
      <t>7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/20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/22</t>
    </r>
    <r>
      <rPr>
        <b/>
        <vertAlign val="subscript"/>
        <sz val="11"/>
        <rFont val="Times New Roman Cyr"/>
        <charset val="204"/>
      </rPr>
      <t>Э</t>
    </r>
  </si>
  <si>
    <r>
      <t>16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/34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/26</t>
    </r>
    <r>
      <rPr>
        <b/>
        <vertAlign val="subscript"/>
        <sz val="11"/>
        <rFont val="Times New Roman Cyr"/>
        <charset val="204"/>
      </rPr>
      <t>Э</t>
    </r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</si>
  <si>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/13</t>
    </r>
    <r>
      <rPr>
        <b/>
        <vertAlign val="subscript"/>
        <sz val="11"/>
        <rFont val="Times New Roman Cyr"/>
        <charset val="204"/>
      </rPr>
      <t>Э</t>
    </r>
  </si>
  <si>
    <t>Формирование предпринимательской компетентности</t>
  </si>
  <si>
    <t>УТВЕРЖДАЮ</t>
  </si>
  <si>
    <t>программы подготовки специалистов среднего звена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</si>
  <si>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</si>
  <si>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</si>
  <si>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r>
      <t xml:space="preserve">по специальности среднего профессионального образования </t>
    </r>
    <r>
      <rPr>
        <b/>
        <u/>
        <sz val="12"/>
        <rFont val="Arial Cyr"/>
        <charset val="204"/>
      </rPr>
      <t>15.02.08 Технология машиностроения</t>
    </r>
  </si>
  <si>
    <t>Общеобразовательные учебные дисциплины</t>
  </si>
  <si>
    <t>ОУД.01</t>
  </si>
  <si>
    <t>ОУД.02</t>
  </si>
  <si>
    <t>ОУД.05</t>
  </si>
  <si>
    <t>ОУД.06</t>
  </si>
  <si>
    <t>Химия</t>
  </si>
  <si>
    <t>ОУД.10</t>
  </si>
  <si>
    <t>ОУД.11</t>
  </si>
  <si>
    <t>ОУД.12</t>
  </si>
  <si>
    <t>Экология</t>
  </si>
  <si>
    <t>УД.n</t>
  </si>
  <si>
    <t>Дополнительные</t>
  </si>
  <si>
    <t>УД.1</t>
  </si>
  <si>
    <t>Введение в специальность</t>
  </si>
  <si>
    <t>УД.2</t>
  </si>
  <si>
    <t>Проектная деятельность</t>
  </si>
  <si>
    <r>
      <t xml:space="preserve">Консультации: </t>
    </r>
    <r>
      <rPr>
        <sz val="10.5"/>
        <rFont val="Times New Roman Cyr"/>
        <charset val="204"/>
      </rPr>
      <t>4 часа на одного обучающегося на каждый учебный год</t>
    </r>
  </si>
  <si>
    <t>Выполнение работ по профессии 16045 Оператор станков с программным управлением</t>
  </si>
  <si>
    <t>Организация и реализация профессиональной деятельности оператора станков с программным управлением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</si>
  <si>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</si>
  <si>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</si>
  <si>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</si>
  <si>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ОУД.08*</t>
  </si>
  <si>
    <t>Стрелковый тир (место для стрельбы)</t>
  </si>
  <si>
    <t>Сафоновского филиала</t>
  </si>
  <si>
    <t xml:space="preserve">Русский язык </t>
  </si>
  <si>
    <t>ОУД.03</t>
  </si>
  <si>
    <t>ОУД.07</t>
  </si>
  <si>
    <t>ОУД.04*</t>
  </si>
  <si>
    <t>ОУД.09*</t>
  </si>
  <si>
    <t>ОУД.13</t>
  </si>
  <si>
    <t>-, ДЗк</t>
  </si>
  <si>
    <t>Литература</t>
  </si>
  <si>
    <t>И.о. директора ОГБПОУ СмолАПО</t>
  </si>
  <si>
    <t>_______________ Н.В. Судденкова</t>
  </si>
  <si>
    <t>"_____" _______________ 2017 г.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</si>
</sst>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sz val="10.5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b/>
      <vertAlign val="subscript"/>
      <sz val="11"/>
      <name val="Times New Roman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 Cyr"/>
      <charset val="204"/>
    </font>
    <font>
      <sz val="10.5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3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7" fillId="0" borderId="3" xfId="0" applyFont="1" applyBorder="1" applyAlignment="1"/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19" xfId="0" applyFont="1" applyBorder="1" applyAlignment="1"/>
    <xf numFmtId="1" fontId="15" fillId="0" borderId="4" xfId="0" applyNumberFormat="1" applyFont="1" applyBorder="1" applyAlignment="1">
      <alignment horizontal="center"/>
    </xf>
    <xf numFmtId="0" fontId="19" fillId="0" borderId="5" xfId="0" applyFont="1" applyBorder="1" applyAlignment="1">
      <alignment wrapText="1"/>
    </xf>
    <xf numFmtId="1" fontId="19" fillId="0" borderId="4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1" fontId="2" fillId="0" borderId="0" xfId="0" applyNumberFormat="1" applyFont="1"/>
    <xf numFmtId="1" fontId="5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21" fillId="0" borderId="3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2" fillId="0" borderId="0" xfId="0" applyFont="1" applyAlignment="1"/>
    <xf numFmtId="0" fontId="19" fillId="0" borderId="6" xfId="0" applyFont="1" applyBorder="1" applyAlignment="1"/>
    <xf numFmtId="49" fontId="15" fillId="0" borderId="4" xfId="0" applyNumberFormat="1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13" fillId="0" borderId="0" xfId="0" applyFont="1"/>
    <xf numFmtId="0" fontId="24" fillId="0" borderId="0" xfId="0" applyFont="1"/>
    <xf numFmtId="0" fontId="0" fillId="0" borderId="0" xfId="0" applyAlignment="1">
      <alignment horizontal="left"/>
    </xf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29" xfId="0" applyFont="1" applyBorder="1"/>
    <xf numFmtId="0" fontId="24" fillId="0" borderId="30" xfId="0" applyFont="1" applyBorder="1"/>
    <xf numFmtId="0" fontId="24" fillId="0" borderId="31" xfId="0" applyFont="1" applyBorder="1"/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24" fillId="0" borderId="28" xfId="0" applyFont="1" applyBorder="1" applyAlignment="1">
      <alignment horizontal="center" vertical="center"/>
    </xf>
    <xf numFmtId="0" fontId="24" fillId="0" borderId="4" xfId="0" applyFont="1" applyBorder="1"/>
    <xf numFmtId="0" fontId="24" fillId="0" borderId="32" xfId="0" applyFont="1" applyBorder="1" applyAlignment="1">
      <alignment horizontal="center"/>
    </xf>
    <xf numFmtId="0" fontId="24" fillId="0" borderId="33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4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7" xfId="0" applyFont="1" applyBorder="1"/>
    <xf numFmtId="0" fontId="24" fillId="0" borderId="38" xfId="0" applyFont="1" applyBorder="1"/>
    <xf numFmtId="0" fontId="24" fillId="0" borderId="39" xfId="0" applyFont="1" applyBorder="1"/>
    <xf numFmtId="0" fontId="24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1" fontId="4" fillId="2" borderId="11" xfId="0" applyNumberFormat="1" applyFont="1" applyFill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49" fontId="18" fillId="0" borderId="42" xfId="0" applyNumberFormat="1" applyFont="1" applyFill="1" applyBorder="1" applyAlignment="1">
      <alignment horizontal="center"/>
    </xf>
    <xf numFmtId="1" fontId="18" fillId="0" borderId="22" xfId="0" applyNumberFormat="1" applyFont="1" applyFill="1" applyBorder="1" applyAlignment="1">
      <alignment horizontal="center"/>
    </xf>
    <xf numFmtId="1" fontId="2" fillId="0" borderId="0" xfId="0" applyNumberFormat="1" applyFont="1" applyAlignment="1"/>
    <xf numFmtId="0" fontId="21" fillId="0" borderId="11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18" fillId="0" borderId="5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5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24" fillId="0" borderId="33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1" fontId="2" fillId="0" borderId="0" xfId="0" applyNumberFormat="1" applyFont="1" applyAlignment="1">
      <alignment vertical="center"/>
    </xf>
    <xf numFmtId="49" fontId="19" fillId="0" borderId="4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3" xfId="0" applyFont="1" applyBorder="1"/>
    <xf numFmtId="0" fontId="2" fillId="0" borderId="9" xfId="0" applyFont="1" applyBorder="1"/>
    <xf numFmtId="1" fontId="15" fillId="3" borderId="14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wrapText="1"/>
    </xf>
    <xf numFmtId="49" fontId="14" fillId="4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41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1" fontId="5" fillId="0" borderId="11" xfId="0" applyNumberFormat="1" applyFont="1" applyFill="1" applyBorder="1" applyAlignment="1">
      <alignment horizontal="center"/>
    </xf>
    <xf numFmtId="0" fontId="19" fillId="0" borderId="6" xfId="0" applyFont="1" applyFill="1" applyBorder="1" applyAlignment="1"/>
    <xf numFmtId="0" fontId="19" fillId="0" borderId="5" xfId="0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4" fillId="2" borderId="5" xfId="1" applyFont="1" applyFill="1" applyBorder="1" applyAlignment="1">
      <alignment vertical="center" wrapText="1"/>
    </xf>
    <xf numFmtId="0" fontId="5" fillId="0" borderId="6" xfId="1" applyFont="1" applyBorder="1"/>
    <xf numFmtId="0" fontId="5" fillId="0" borderId="5" xfId="1" applyFont="1" applyBorder="1"/>
    <xf numFmtId="49" fontId="5" fillId="0" borderId="5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" fontId="5" fillId="0" borderId="14" xfId="1" applyNumberFormat="1" applyFont="1" applyBorder="1" applyAlignment="1">
      <alignment horizontal="center"/>
    </xf>
    <xf numFmtId="1" fontId="5" fillId="0" borderId="18" xfId="1" applyNumberFormat="1" applyFont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49" fontId="5" fillId="0" borderId="45" xfId="1" applyNumberFormat="1" applyFont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5" fillId="3" borderId="6" xfId="1" applyFont="1" applyFill="1" applyBorder="1" applyAlignment="1">
      <alignment vertical="center"/>
    </xf>
    <xf numFmtId="0" fontId="15" fillId="3" borderId="5" xfId="1" applyFont="1" applyFill="1" applyBorder="1" applyAlignment="1">
      <alignment vertical="center" wrapText="1"/>
    </xf>
    <xf numFmtId="49" fontId="15" fillId="3" borderId="42" xfId="1" applyNumberFormat="1" applyFont="1" applyFill="1" applyBorder="1" applyAlignment="1">
      <alignment horizontal="center" vertical="center"/>
    </xf>
    <xf numFmtId="1" fontId="15" fillId="3" borderId="4" xfId="1" applyNumberFormat="1" applyFont="1" applyFill="1" applyBorder="1" applyAlignment="1">
      <alignment horizontal="center" vertical="center"/>
    </xf>
    <xf numFmtId="1" fontId="15" fillId="3" borderId="11" xfId="1" applyNumberFormat="1" applyFont="1" applyFill="1" applyBorder="1" applyAlignment="1">
      <alignment horizontal="center" vertical="center"/>
    </xf>
    <xf numFmtId="1" fontId="15" fillId="3" borderId="14" xfId="1" applyNumberFormat="1" applyFont="1" applyFill="1" applyBorder="1" applyAlignment="1">
      <alignment horizontal="center" vertical="center"/>
    </xf>
    <xf numFmtId="1" fontId="15" fillId="3" borderId="18" xfId="1" applyNumberFormat="1" applyFont="1" applyFill="1" applyBorder="1" applyAlignment="1">
      <alignment horizontal="center" vertical="center"/>
    </xf>
    <xf numFmtId="1" fontId="15" fillId="3" borderId="22" xfId="1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49" fontId="14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wrapText="1" shrinkToFit="1"/>
    </xf>
    <xf numFmtId="0" fontId="5" fillId="0" borderId="5" xfId="0" applyFont="1" applyFill="1" applyBorder="1" applyAlignment="1">
      <alignment wrapText="1" shrinkToFit="1"/>
    </xf>
    <xf numFmtId="0" fontId="15" fillId="0" borderId="6" xfId="0" applyFont="1" applyBorder="1" applyAlignment="1"/>
    <xf numFmtId="0" fontId="15" fillId="0" borderId="6" xfId="0" applyFont="1" applyFill="1" applyBorder="1" applyAlignment="1"/>
    <xf numFmtId="0" fontId="21" fillId="0" borderId="14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13" fillId="0" borderId="5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2" xfId="0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90" wrapText="1"/>
    </xf>
    <xf numFmtId="0" fontId="1" fillId="0" borderId="47" xfId="0" applyFont="1" applyBorder="1" applyAlignment="1">
      <alignment horizontal="center" textRotation="90" wrapText="1"/>
    </xf>
    <xf numFmtId="0" fontId="1" fillId="0" borderId="48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1" fontId="5" fillId="0" borderId="49" xfId="0" applyNumberFormat="1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0" fontId="14" fillId="4" borderId="49" xfId="0" applyFont="1" applyFill="1" applyBorder="1" applyAlignment="1">
      <alignment horizontal="right" vertical="center"/>
    </xf>
    <xf numFmtId="0" fontId="14" fillId="4" borderId="42" xfId="0" applyFont="1" applyFill="1" applyBorder="1" applyAlignment="1">
      <alignment horizontal="right" vertical="center"/>
    </xf>
    <xf numFmtId="1" fontId="14" fillId="0" borderId="23" xfId="0" applyNumberFormat="1" applyFont="1" applyFill="1" applyBorder="1" applyAlignment="1">
      <alignment horizontal="center" vertical="center" textRotation="90"/>
    </xf>
    <xf numFmtId="1" fontId="14" fillId="0" borderId="47" xfId="0" applyNumberFormat="1" applyFont="1" applyFill="1" applyBorder="1" applyAlignment="1">
      <alignment horizontal="center" vertical="center" textRotation="90"/>
    </xf>
    <xf numFmtId="1" fontId="14" fillId="0" borderId="48" xfId="0" applyNumberFormat="1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1" fontId="5" fillId="0" borderId="49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49" xfId="0" applyNumberFormat="1" applyFont="1" applyFill="1" applyBorder="1" applyAlignment="1">
      <alignment horizontal="center" wrapText="1"/>
    </xf>
    <xf numFmtId="1" fontId="5" fillId="0" borderId="42" xfId="0" applyNumberFormat="1" applyFont="1" applyFill="1" applyBorder="1" applyAlignment="1">
      <alignment horizontal="center" wrapText="1"/>
    </xf>
    <xf numFmtId="1" fontId="5" fillId="0" borderId="49" xfId="0" applyNumberFormat="1" applyFont="1" applyBorder="1" applyAlignment="1">
      <alignment horizontal="center" wrapText="1"/>
    </xf>
    <xf numFmtId="1" fontId="5" fillId="0" borderId="42" xfId="0" applyNumberFormat="1" applyFont="1" applyBorder="1" applyAlignment="1">
      <alignment horizontal="center" wrapText="1"/>
    </xf>
    <xf numFmtId="0" fontId="23" fillId="0" borderId="49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29" xfId="0" applyFont="1" applyBorder="1" applyAlignment="1">
      <alignment horizontal="left" wrapText="1"/>
    </xf>
    <xf numFmtId="0" fontId="24" fillId="0" borderId="30" xfId="0" applyFont="1" applyBorder="1" applyAlignment="1">
      <alignment horizontal="left" wrapText="1"/>
    </xf>
    <xf numFmtId="0" fontId="24" fillId="0" borderId="31" xfId="0" applyFont="1" applyBorder="1" applyAlignment="1">
      <alignment horizontal="left" wrapText="1"/>
    </xf>
    <xf numFmtId="0" fontId="24" fillId="0" borderId="51" xfId="0" applyFont="1" applyBorder="1" applyAlignment="1">
      <alignment horizontal="left" wrapText="1"/>
    </xf>
    <xf numFmtId="0" fontId="24" fillId="0" borderId="52" xfId="0" applyFont="1" applyBorder="1" applyAlignment="1">
      <alignment horizontal="left" wrapText="1"/>
    </xf>
    <xf numFmtId="0" fontId="24" fillId="0" borderId="53" xfId="0" applyFont="1" applyBorder="1" applyAlignment="1">
      <alignment horizontal="left" wrapText="1"/>
    </xf>
    <xf numFmtId="0" fontId="21" fillId="0" borderId="51" xfId="0" applyFont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21" fillId="0" borderId="53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1" fillId="0" borderId="29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29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SheetLayoutView="100" workbookViewId="0">
      <selection activeCell="A7" sqref="A7:I7"/>
    </sheetView>
  </sheetViews>
  <sheetFormatPr defaultRowHeight="12.75"/>
  <cols>
    <col min="1" max="1" width="9.140625" customWidth="1"/>
    <col min="2" max="2" width="24.140625" customWidth="1"/>
    <col min="3" max="3" width="11.140625" customWidth="1"/>
    <col min="4" max="4" width="16.7109375" customWidth="1"/>
    <col min="5" max="5" width="18.57031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ht="15.75">
      <c r="A1" s="194"/>
      <c r="B1" s="194"/>
      <c r="C1" s="194"/>
      <c r="D1" s="194"/>
      <c r="E1" s="194"/>
      <c r="F1" s="194"/>
      <c r="G1" s="242" t="s">
        <v>250</v>
      </c>
      <c r="H1" s="242"/>
      <c r="I1" s="242"/>
    </row>
    <row r="2" spans="1:9" ht="15.75">
      <c r="A2" s="194"/>
      <c r="B2" s="194"/>
      <c r="C2" s="194"/>
      <c r="D2" s="194"/>
      <c r="E2" s="194"/>
      <c r="F2" s="194"/>
      <c r="G2" s="244" t="s">
        <v>288</v>
      </c>
      <c r="H2" s="244"/>
      <c r="I2" s="244"/>
    </row>
    <row r="3" spans="1:9" ht="19.5" customHeight="1">
      <c r="A3" s="194"/>
      <c r="B3" s="194"/>
      <c r="C3" s="194"/>
      <c r="D3" s="194"/>
      <c r="E3" s="194"/>
      <c r="F3" s="194"/>
      <c r="G3" s="244" t="s">
        <v>289</v>
      </c>
      <c r="H3" s="244"/>
      <c r="I3" s="244"/>
    </row>
    <row r="4" spans="1:9" ht="15.75">
      <c r="A4" s="194"/>
      <c r="B4" s="194"/>
      <c r="C4" s="194"/>
      <c r="D4" s="194"/>
      <c r="E4" s="194"/>
      <c r="F4" s="194"/>
      <c r="G4" s="244" t="s">
        <v>290</v>
      </c>
      <c r="H4" s="244"/>
      <c r="I4" s="244"/>
    </row>
    <row r="5" spans="1:9">
      <c r="A5" s="86"/>
      <c r="B5" s="86"/>
      <c r="C5" s="86"/>
      <c r="D5" s="86"/>
      <c r="E5" s="86"/>
      <c r="F5" s="86"/>
      <c r="G5" s="86"/>
      <c r="H5" s="86"/>
      <c r="I5" s="86"/>
    </row>
    <row r="6" spans="1:9">
      <c r="A6" s="86"/>
      <c r="B6" s="86"/>
      <c r="C6" s="86"/>
      <c r="D6" s="86"/>
      <c r="E6" s="86"/>
      <c r="F6" s="86"/>
      <c r="G6" s="86"/>
      <c r="H6" s="86"/>
      <c r="I6" s="86"/>
    </row>
    <row r="7" spans="1:9" ht="18">
      <c r="A7" s="246" t="s">
        <v>4</v>
      </c>
      <c r="B7" s="246"/>
      <c r="C7" s="246"/>
      <c r="D7" s="246"/>
      <c r="E7" s="246"/>
      <c r="F7" s="246"/>
      <c r="G7" s="246"/>
      <c r="H7" s="246"/>
      <c r="I7" s="246"/>
    </row>
    <row r="8" spans="1:9" ht="15">
      <c r="A8" s="239" t="s">
        <v>251</v>
      </c>
      <c r="B8" s="239"/>
      <c r="C8" s="239"/>
      <c r="D8" s="239"/>
      <c r="E8" s="239"/>
      <c r="F8" s="239"/>
      <c r="G8" s="239"/>
      <c r="H8" s="239"/>
      <c r="I8" s="239"/>
    </row>
    <row r="9" spans="1:9" ht="15">
      <c r="A9" s="239" t="s">
        <v>279</v>
      </c>
      <c r="B9" s="239"/>
      <c r="C9" s="239"/>
      <c r="D9" s="239"/>
      <c r="E9" s="239"/>
      <c r="F9" s="239"/>
      <c r="G9" s="239"/>
      <c r="H9" s="239"/>
      <c r="I9" s="239"/>
    </row>
    <row r="10" spans="1:9" ht="15">
      <c r="A10" s="243" t="s">
        <v>252</v>
      </c>
      <c r="B10" s="243"/>
      <c r="C10" s="243"/>
      <c r="D10" s="243"/>
      <c r="E10" s="243"/>
      <c r="F10" s="243"/>
      <c r="G10" s="243"/>
      <c r="H10" s="243"/>
      <c r="I10" s="243"/>
    </row>
    <row r="11" spans="1:9" ht="15.75">
      <c r="A11" s="245" t="s">
        <v>253</v>
      </c>
      <c r="B11" s="245"/>
      <c r="C11" s="245"/>
      <c r="D11" s="245"/>
      <c r="E11" s="245"/>
      <c r="F11" s="245"/>
      <c r="G11" s="245"/>
      <c r="H11" s="245"/>
      <c r="I11" s="245"/>
    </row>
    <row r="12" spans="1:9" ht="15.75">
      <c r="A12" s="13"/>
      <c r="B12" s="13"/>
      <c r="C12" s="13"/>
      <c r="D12" s="13"/>
      <c r="E12" s="13"/>
      <c r="F12" s="13"/>
      <c r="G12" s="13"/>
      <c r="H12" s="13"/>
      <c r="I12" s="13"/>
    </row>
    <row r="14" spans="1:9" ht="15.75">
      <c r="A14" s="244" t="s">
        <v>254</v>
      </c>
      <c r="B14" s="244"/>
      <c r="C14" s="244"/>
      <c r="D14" s="244"/>
      <c r="E14" s="244"/>
      <c r="F14" s="244"/>
      <c r="G14" s="244"/>
      <c r="H14" s="244"/>
      <c r="I14" s="244"/>
    </row>
    <row r="15" spans="1:9" ht="15.75">
      <c r="A15" s="12" t="s">
        <v>129</v>
      </c>
    </row>
    <row r="18" spans="1:9" ht="15.75">
      <c r="E18" s="244" t="s">
        <v>141</v>
      </c>
      <c r="F18" s="244"/>
      <c r="G18" s="244"/>
      <c r="H18" s="244"/>
      <c r="I18" s="244"/>
    </row>
    <row r="19" spans="1:9" ht="15.75">
      <c r="E19" s="244" t="s">
        <v>5</v>
      </c>
      <c r="F19" s="244"/>
      <c r="G19" s="244"/>
      <c r="H19" s="244"/>
      <c r="I19" s="244"/>
    </row>
    <row r="20" spans="1:9" ht="15.75">
      <c r="E20" s="244" t="s">
        <v>226</v>
      </c>
      <c r="F20" s="244"/>
      <c r="G20" s="244"/>
      <c r="H20" s="244"/>
      <c r="I20" s="244"/>
    </row>
    <row r="21" spans="1:9" ht="15.75">
      <c r="E21" s="244" t="s">
        <v>225</v>
      </c>
      <c r="F21" s="244"/>
      <c r="G21" s="244"/>
      <c r="H21" s="244"/>
      <c r="I21" s="244"/>
    </row>
    <row r="23" spans="1:9" ht="15.75">
      <c r="E23" s="244" t="s">
        <v>227</v>
      </c>
      <c r="F23" s="244"/>
      <c r="G23" s="244"/>
      <c r="H23" s="244"/>
      <c r="I23" s="244"/>
    </row>
    <row r="25" spans="1:9" ht="15.75">
      <c r="A25" s="245" t="s">
        <v>6</v>
      </c>
      <c r="B25" s="245"/>
      <c r="C25" s="245"/>
      <c r="D25" s="245"/>
      <c r="E25" s="245"/>
      <c r="F25" s="245"/>
      <c r="G25" s="245"/>
      <c r="H25" s="245"/>
      <c r="I25" s="245"/>
    </row>
    <row r="26" spans="1:9" ht="6" customHeight="1" thickBot="1">
      <c r="A26" s="13"/>
      <c r="B26" s="13"/>
      <c r="C26" s="13"/>
      <c r="D26" s="13"/>
      <c r="E26" s="13"/>
      <c r="F26" s="13"/>
      <c r="G26" s="13"/>
      <c r="H26" s="13"/>
      <c r="I26" s="13"/>
    </row>
    <row r="27" spans="1:9" ht="15.75" thickBot="1">
      <c r="A27" s="241" t="s">
        <v>2</v>
      </c>
      <c r="B27" s="240" t="s">
        <v>7</v>
      </c>
      <c r="C27" s="240" t="s">
        <v>8</v>
      </c>
      <c r="D27" s="240" t="s">
        <v>9</v>
      </c>
      <c r="E27" s="240"/>
      <c r="F27" s="240" t="s">
        <v>11</v>
      </c>
      <c r="G27" s="240" t="s">
        <v>12</v>
      </c>
      <c r="H27" s="240" t="s">
        <v>0</v>
      </c>
      <c r="I27" s="240" t="s">
        <v>13</v>
      </c>
    </row>
    <row r="28" spans="1:9" ht="46.5" customHeight="1" thickBot="1">
      <c r="A28" s="241"/>
      <c r="B28" s="240"/>
      <c r="C28" s="240"/>
      <c r="D28" s="15" t="s">
        <v>3</v>
      </c>
      <c r="E28" s="15" t="s">
        <v>10</v>
      </c>
      <c r="F28" s="240"/>
      <c r="G28" s="240"/>
      <c r="H28" s="240"/>
      <c r="I28" s="240"/>
    </row>
    <row r="29" spans="1:9" ht="15.75" thickBot="1">
      <c r="A29" s="14">
        <v>1</v>
      </c>
      <c r="B29" s="14">
        <v>2</v>
      </c>
      <c r="C29" s="14">
        <v>3</v>
      </c>
      <c r="D29" s="14">
        <v>4</v>
      </c>
      <c r="E29" s="14">
        <v>5</v>
      </c>
      <c r="F29" s="14">
        <v>6</v>
      </c>
      <c r="G29" s="14">
        <v>7</v>
      </c>
      <c r="H29" s="14">
        <v>8</v>
      </c>
      <c r="I29" s="14">
        <v>9</v>
      </c>
    </row>
    <row r="30" spans="1:9" ht="15.75" thickBot="1">
      <c r="A30" s="16" t="s">
        <v>14</v>
      </c>
      <c r="B30" s="16">
        <v>39</v>
      </c>
      <c r="C30" s="16"/>
      <c r="D30" s="16"/>
      <c r="E30" s="16"/>
      <c r="F30" s="16">
        <v>2</v>
      </c>
      <c r="G30" s="16"/>
      <c r="H30" s="16">
        <v>11</v>
      </c>
      <c r="I30" s="17">
        <f>SUM(B30:H30)</f>
        <v>52</v>
      </c>
    </row>
    <row r="31" spans="1:9" ht="15.75" thickBot="1">
      <c r="A31" s="16" t="s">
        <v>15</v>
      </c>
      <c r="B31" s="16">
        <v>39</v>
      </c>
      <c r="C31" s="16"/>
      <c r="D31" s="16"/>
      <c r="E31" s="16"/>
      <c r="F31" s="16">
        <v>2</v>
      </c>
      <c r="G31" s="16"/>
      <c r="H31" s="16">
        <v>11</v>
      </c>
      <c r="I31" s="17">
        <f>SUM(B31:H31)</f>
        <v>52</v>
      </c>
    </row>
    <row r="32" spans="1:9" ht="15.75" thickBot="1">
      <c r="A32" s="158" t="s">
        <v>16</v>
      </c>
      <c r="B32" s="158">
        <v>28</v>
      </c>
      <c r="C32" s="158">
        <v>2</v>
      </c>
      <c r="D32" s="158">
        <v>10</v>
      </c>
      <c r="E32" s="158"/>
      <c r="F32" s="158">
        <v>2</v>
      </c>
      <c r="G32" s="158"/>
      <c r="H32" s="158">
        <v>10</v>
      </c>
      <c r="I32" s="159">
        <f>SUM(B32:H32)</f>
        <v>52</v>
      </c>
    </row>
    <row r="33" spans="1:9" ht="15.75" thickBot="1">
      <c r="A33" s="16" t="s">
        <v>130</v>
      </c>
      <c r="B33" s="16">
        <v>30</v>
      </c>
      <c r="C33" s="16">
        <v>2</v>
      </c>
      <c r="D33" s="16">
        <v>7</v>
      </c>
      <c r="E33" s="16"/>
      <c r="F33" s="16">
        <v>2</v>
      </c>
      <c r="G33" s="16"/>
      <c r="H33" s="16">
        <v>11</v>
      </c>
      <c r="I33" s="17">
        <f>SUM(B33:H33)</f>
        <v>52</v>
      </c>
    </row>
    <row r="34" spans="1:9" ht="15.75" thickBot="1">
      <c r="A34" s="16" t="s">
        <v>213</v>
      </c>
      <c r="B34" s="16">
        <v>20</v>
      </c>
      <c r="C34" s="16"/>
      <c r="D34" s="16">
        <v>8</v>
      </c>
      <c r="E34" s="16">
        <v>5</v>
      </c>
      <c r="F34" s="16">
        <v>2</v>
      </c>
      <c r="G34" s="16">
        <v>6</v>
      </c>
      <c r="H34" s="16">
        <v>2</v>
      </c>
      <c r="I34" s="17">
        <f>SUM(B34:H34)</f>
        <v>43</v>
      </c>
    </row>
    <row r="35" spans="1:9" ht="15.75" thickBot="1">
      <c r="A35" s="160" t="s">
        <v>13</v>
      </c>
      <c r="B35" s="159">
        <f t="shared" ref="B35:H35" si="0">SUM(B30:B34)</f>
        <v>156</v>
      </c>
      <c r="C35" s="159">
        <f t="shared" si="0"/>
        <v>4</v>
      </c>
      <c r="D35" s="159">
        <f t="shared" si="0"/>
        <v>25</v>
      </c>
      <c r="E35" s="159">
        <f t="shared" si="0"/>
        <v>5</v>
      </c>
      <c r="F35" s="159">
        <f t="shared" si="0"/>
        <v>10</v>
      </c>
      <c r="G35" s="159">
        <f t="shared" si="0"/>
        <v>6</v>
      </c>
      <c r="H35" s="159">
        <f t="shared" si="0"/>
        <v>45</v>
      </c>
      <c r="I35" s="158"/>
    </row>
  </sheetData>
  <mergeCells count="24">
    <mergeCell ref="G1:I1"/>
    <mergeCell ref="G27:G28"/>
    <mergeCell ref="A10:I10"/>
    <mergeCell ref="A14:I14"/>
    <mergeCell ref="A25:I25"/>
    <mergeCell ref="E18:I18"/>
    <mergeCell ref="E19:I19"/>
    <mergeCell ref="E20:I20"/>
    <mergeCell ref="E21:I21"/>
    <mergeCell ref="E23:I23"/>
    <mergeCell ref="A11:I11"/>
    <mergeCell ref="G2:I2"/>
    <mergeCell ref="G3:I3"/>
    <mergeCell ref="G4:I4"/>
    <mergeCell ref="A7:I7"/>
    <mergeCell ref="A8:I8"/>
    <mergeCell ref="A9:I9"/>
    <mergeCell ref="H27:H28"/>
    <mergeCell ref="I27:I28"/>
    <mergeCell ref="A27:A28"/>
    <mergeCell ref="B27:B28"/>
    <mergeCell ref="C27:C28"/>
    <mergeCell ref="D27:E27"/>
    <mergeCell ref="F27:F28"/>
  </mergeCells>
  <pageMargins left="0.54166666666666663" right="0.22916666666666666" top="0.38541666666666669" bottom="0.27083333333333331" header="0.3" footer="0.3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view="pageBreakPreview" topLeftCell="A18" zoomScale="75" zoomScaleNormal="75" workbookViewId="0">
      <selection activeCell="E32" sqref="E32"/>
    </sheetView>
  </sheetViews>
  <sheetFormatPr defaultRowHeight="12.75"/>
  <cols>
    <col min="1" max="1" width="10.85546875" style="1" customWidth="1"/>
    <col min="2" max="2" width="31.28515625" style="1" customWidth="1"/>
    <col min="3" max="3" width="16.425781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82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71"/>
    </row>
    <row r="2" spans="1:18" ht="15.75" customHeight="1">
      <c r="A2" s="260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</row>
    <row r="4" spans="1:18" ht="30.75" customHeight="1" thickBot="1">
      <c r="A4" s="263" t="s">
        <v>1</v>
      </c>
      <c r="B4" s="264" t="s">
        <v>18</v>
      </c>
      <c r="C4" s="267" t="s">
        <v>19</v>
      </c>
      <c r="D4" s="271" t="s">
        <v>20</v>
      </c>
      <c r="E4" s="271"/>
      <c r="F4" s="271"/>
      <c r="G4" s="271"/>
      <c r="H4" s="271"/>
      <c r="I4" s="273" t="s">
        <v>25</v>
      </c>
      <c r="J4" s="274"/>
      <c r="K4" s="274"/>
      <c r="L4" s="274"/>
      <c r="M4" s="274"/>
      <c r="N4" s="274"/>
      <c r="O4" s="274"/>
      <c r="P4" s="274"/>
      <c r="Q4" s="274"/>
      <c r="R4" s="275"/>
    </row>
    <row r="5" spans="1:18" ht="15" customHeight="1" thickBot="1">
      <c r="A5" s="263"/>
      <c r="B5" s="265"/>
      <c r="C5" s="268"/>
      <c r="D5" s="272"/>
      <c r="E5" s="272"/>
      <c r="F5" s="272"/>
      <c r="G5" s="272"/>
      <c r="H5" s="272"/>
      <c r="I5" s="276"/>
      <c r="J5" s="277"/>
      <c r="K5" s="277"/>
      <c r="L5" s="277"/>
      <c r="M5" s="277"/>
      <c r="N5" s="277"/>
      <c r="O5" s="277"/>
      <c r="P5" s="277"/>
      <c r="Q5" s="277"/>
      <c r="R5" s="278"/>
    </row>
    <row r="6" spans="1:18" ht="15" customHeight="1" thickBot="1">
      <c r="A6" s="263"/>
      <c r="B6" s="265"/>
      <c r="C6" s="268"/>
      <c r="D6" s="279" t="s">
        <v>21</v>
      </c>
      <c r="E6" s="267" t="s">
        <v>22</v>
      </c>
      <c r="F6" s="281" t="s">
        <v>23</v>
      </c>
      <c r="G6" s="282"/>
      <c r="H6" s="283"/>
      <c r="I6" s="284" t="s">
        <v>14</v>
      </c>
      <c r="J6" s="285"/>
      <c r="K6" s="257" t="s">
        <v>15</v>
      </c>
      <c r="L6" s="258"/>
      <c r="M6" s="257" t="s">
        <v>16</v>
      </c>
      <c r="N6" s="258"/>
      <c r="O6" s="257" t="s">
        <v>130</v>
      </c>
      <c r="P6" s="259"/>
      <c r="Q6" s="257" t="s">
        <v>213</v>
      </c>
      <c r="R6" s="259"/>
    </row>
    <row r="7" spans="1:18" ht="15" customHeight="1" thickBot="1">
      <c r="A7" s="263"/>
      <c r="B7" s="265"/>
      <c r="C7" s="268"/>
      <c r="D7" s="279"/>
      <c r="E7" s="268"/>
      <c r="F7" s="286" t="s">
        <v>24</v>
      </c>
      <c r="G7" s="289" t="s">
        <v>83</v>
      </c>
      <c r="H7" s="290"/>
      <c r="I7" s="251" t="s">
        <v>214</v>
      </c>
      <c r="J7" s="254" t="s">
        <v>215</v>
      </c>
      <c r="K7" s="251" t="s">
        <v>81</v>
      </c>
      <c r="L7" s="254" t="s">
        <v>230</v>
      </c>
      <c r="M7" s="251" t="s">
        <v>84</v>
      </c>
      <c r="N7" s="254" t="s">
        <v>231</v>
      </c>
      <c r="O7" s="251" t="s">
        <v>137</v>
      </c>
      <c r="P7" s="254" t="s">
        <v>232</v>
      </c>
      <c r="Q7" s="251" t="s">
        <v>233</v>
      </c>
      <c r="R7" s="254" t="s">
        <v>234</v>
      </c>
    </row>
    <row r="8" spans="1:18" ht="15" customHeight="1" thickBot="1">
      <c r="A8" s="263"/>
      <c r="B8" s="265"/>
      <c r="C8" s="269"/>
      <c r="D8" s="280"/>
      <c r="E8" s="268"/>
      <c r="F8" s="287"/>
      <c r="G8" s="247" t="s">
        <v>78</v>
      </c>
      <c r="H8" s="249" t="s">
        <v>85</v>
      </c>
      <c r="I8" s="252"/>
      <c r="J8" s="255"/>
      <c r="K8" s="252"/>
      <c r="L8" s="255"/>
      <c r="M8" s="252"/>
      <c r="N8" s="255"/>
      <c r="O8" s="252"/>
      <c r="P8" s="255"/>
      <c r="Q8" s="252"/>
      <c r="R8" s="255"/>
    </row>
    <row r="9" spans="1:18" ht="17.25" customHeight="1" thickBot="1">
      <c r="A9" s="263"/>
      <c r="B9" s="265"/>
      <c r="C9" s="268"/>
      <c r="D9" s="280"/>
      <c r="E9" s="268"/>
      <c r="F9" s="287"/>
      <c r="G9" s="248"/>
      <c r="H9" s="250"/>
      <c r="I9" s="252"/>
      <c r="J9" s="255"/>
      <c r="K9" s="252"/>
      <c r="L9" s="255"/>
      <c r="M9" s="252"/>
      <c r="N9" s="255"/>
      <c r="O9" s="252"/>
      <c r="P9" s="255"/>
      <c r="Q9" s="252"/>
      <c r="R9" s="255"/>
    </row>
    <row r="10" spans="1:18" ht="15.75" customHeight="1" thickBot="1">
      <c r="A10" s="263"/>
      <c r="B10" s="265"/>
      <c r="C10" s="268"/>
      <c r="D10" s="280"/>
      <c r="E10" s="268"/>
      <c r="F10" s="287"/>
      <c r="G10" s="248"/>
      <c r="H10" s="250"/>
      <c r="I10" s="252"/>
      <c r="J10" s="255"/>
      <c r="K10" s="252"/>
      <c r="L10" s="255"/>
      <c r="M10" s="252"/>
      <c r="N10" s="255"/>
      <c r="O10" s="252"/>
      <c r="P10" s="255"/>
      <c r="Q10" s="252"/>
      <c r="R10" s="255"/>
    </row>
    <row r="11" spans="1:18" ht="13.5" thickBot="1">
      <c r="A11" s="263"/>
      <c r="B11" s="266"/>
      <c r="C11" s="270"/>
      <c r="D11" s="280"/>
      <c r="E11" s="270"/>
      <c r="F11" s="288"/>
      <c r="G11" s="248"/>
      <c r="H11" s="250"/>
      <c r="I11" s="253"/>
      <c r="J11" s="256"/>
      <c r="K11" s="253"/>
      <c r="L11" s="256"/>
      <c r="M11" s="253"/>
      <c r="N11" s="256"/>
      <c r="O11" s="253"/>
      <c r="P11" s="256"/>
      <c r="Q11" s="253"/>
      <c r="R11" s="256"/>
    </row>
    <row r="12" spans="1:18" s="4" customFormat="1" ht="18" customHeight="1" thickBot="1">
      <c r="A12" s="18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42">
        <v>7</v>
      </c>
      <c r="H12" s="19">
        <v>8</v>
      </c>
      <c r="I12" s="18">
        <v>9</v>
      </c>
      <c r="J12" s="19">
        <v>10</v>
      </c>
      <c r="K12" s="18">
        <v>11</v>
      </c>
      <c r="L12" s="19">
        <v>12</v>
      </c>
      <c r="M12" s="18">
        <v>13</v>
      </c>
      <c r="N12" s="19">
        <v>14</v>
      </c>
      <c r="O12" s="18">
        <v>15</v>
      </c>
      <c r="P12" s="19">
        <v>16</v>
      </c>
      <c r="Q12" s="18">
        <v>17</v>
      </c>
      <c r="R12" s="19">
        <v>18</v>
      </c>
    </row>
    <row r="13" spans="1:18" ht="13.5" hidden="1" customHeight="1" thickBot="1">
      <c r="A13" s="20"/>
      <c r="B13" s="21"/>
      <c r="C13" s="3"/>
      <c r="D13" s="3"/>
      <c r="E13" s="3"/>
      <c r="F13" s="3"/>
      <c r="G13" s="143"/>
      <c r="H13" s="21"/>
      <c r="I13" s="144"/>
      <c r="J13" s="21"/>
      <c r="K13" s="23"/>
      <c r="L13" s="24"/>
      <c r="M13" s="23"/>
      <c r="N13" s="24"/>
      <c r="O13" s="23"/>
      <c r="P13" s="25"/>
      <c r="Q13" s="23"/>
      <c r="R13" s="25"/>
    </row>
    <row r="14" spans="1:18" ht="13.5" hidden="1" customHeight="1" thickBot="1">
      <c r="A14" s="20"/>
      <c r="B14" s="21"/>
      <c r="C14" s="3"/>
      <c r="D14" s="3"/>
      <c r="E14" s="3"/>
      <c r="F14" s="3"/>
      <c r="G14" s="143"/>
      <c r="H14" s="21"/>
      <c r="I14" s="144"/>
      <c r="J14" s="21"/>
      <c r="K14" s="23"/>
      <c r="L14" s="24"/>
      <c r="M14" s="23"/>
      <c r="N14" s="24"/>
      <c r="O14" s="23"/>
      <c r="P14" s="25"/>
      <c r="Q14" s="23"/>
      <c r="R14" s="25"/>
    </row>
    <row r="15" spans="1:18" ht="13.5" hidden="1" customHeight="1" thickBot="1">
      <c r="A15" s="20"/>
      <c r="B15" s="21"/>
      <c r="C15" s="3"/>
      <c r="D15" s="3"/>
      <c r="E15" s="3"/>
      <c r="F15" s="3"/>
      <c r="G15" s="143"/>
      <c r="H15" s="21"/>
      <c r="I15" s="144"/>
      <c r="J15" s="21"/>
      <c r="K15" s="23"/>
      <c r="L15" s="24"/>
      <c r="M15" s="23"/>
      <c r="N15" s="24"/>
      <c r="O15" s="23"/>
      <c r="P15" s="25"/>
      <c r="Q15" s="23"/>
      <c r="R15" s="25"/>
    </row>
    <row r="16" spans="1:18" ht="13.5" hidden="1" customHeight="1" thickBot="1">
      <c r="A16" s="20"/>
      <c r="B16" s="21"/>
      <c r="C16" s="3"/>
      <c r="D16" s="3"/>
      <c r="E16" s="3"/>
      <c r="F16" s="3"/>
      <c r="G16" s="143"/>
      <c r="H16" s="21"/>
      <c r="I16" s="144"/>
      <c r="J16" s="21"/>
      <c r="K16" s="23"/>
      <c r="L16" s="24"/>
      <c r="M16" s="23"/>
      <c r="N16" s="24"/>
      <c r="O16" s="23"/>
      <c r="P16" s="25"/>
      <c r="Q16" s="23"/>
      <c r="R16" s="25"/>
    </row>
    <row r="17" spans="1:18" ht="13.5" hidden="1" customHeight="1" thickBot="1">
      <c r="A17" s="20"/>
      <c r="B17" s="21"/>
      <c r="C17" s="3"/>
      <c r="D17" s="3"/>
      <c r="E17" s="3"/>
      <c r="F17" s="3"/>
      <c r="G17" s="143"/>
      <c r="H17" s="21"/>
      <c r="I17" s="144"/>
      <c r="J17" s="21"/>
      <c r="K17" s="23"/>
      <c r="L17" s="24"/>
      <c r="M17" s="23"/>
      <c r="N17" s="24"/>
      <c r="O17" s="23"/>
      <c r="P17" s="25"/>
      <c r="Q17" s="23"/>
      <c r="R17" s="25"/>
    </row>
    <row r="18" spans="1:18" s="5" customFormat="1" ht="45" customHeight="1" thickBot="1">
      <c r="A18" s="63" t="s">
        <v>216</v>
      </c>
      <c r="B18" s="195" t="s">
        <v>255</v>
      </c>
      <c r="C18" s="65" t="s">
        <v>217</v>
      </c>
      <c r="D18" s="66">
        <f>SUM(D19:D34)</f>
        <v>2106</v>
      </c>
      <c r="E18" s="66">
        <f>SUM(E19:E34)</f>
        <v>702</v>
      </c>
      <c r="F18" s="66">
        <f>SUM(F19:F34)</f>
        <v>1404</v>
      </c>
      <c r="G18" s="113">
        <f>SUM(G19:G34)</f>
        <v>572</v>
      </c>
      <c r="H18" s="67">
        <v>20</v>
      </c>
      <c r="I18" s="68">
        <f>SUM(I19:I34)</f>
        <v>612</v>
      </c>
      <c r="J18" s="67">
        <f>SUM(J19:J34)</f>
        <v>792</v>
      </c>
      <c r="K18" s="68"/>
      <c r="L18" s="67"/>
      <c r="M18" s="68"/>
      <c r="N18" s="67"/>
      <c r="O18" s="68"/>
      <c r="P18" s="67"/>
      <c r="Q18" s="68"/>
      <c r="R18" s="67"/>
    </row>
    <row r="19" spans="1:18" ht="24.75" customHeight="1" thickBot="1">
      <c r="A19" s="196" t="s">
        <v>256</v>
      </c>
      <c r="B19" s="197" t="s">
        <v>280</v>
      </c>
      <c r="C19" s="198" t="s">
        <v>188</v>
      </c>
      <c r="D19" s="199">
        <f t="shared" ref="D19:D31" si="0">E19+F19</f>
        <v>118</v>
      </c>
      <c r="E19" s="199">
        <v>40</v>
      </c>
      <c r="F19" s="199">
        <f>H19+I19+J19</f>
        <v>78</v>
      </c>
      <c r="G19" s="200">
        <v>78</v>
      </c>
      <c r="H19" s="201"/>
      <c r="I19" s="202">
        <v>34</v>
      </c>
      <c r="J19" s="203">
        <v>44</v>
      </c>
      <c r="K19" s="32"/>
      <c r="L19" s="33"/>
      <c r="M19" s="32"/>
      <c r="N19" s="33"/>
      <c r="O19" s="32"/>
      <c r="P19" s="34"/>
      <c r="Q19" s="32"/>
      <c r="R19" s="34"/>
    </row>
    <row r="20" spans="1:18" ht="24.75" customHeight="1" thickBot="1">
      <c r="A20" s="196" t="s">
        <v>257</v>
      </c>
      <c r="B20" s="197" t="s">
        <v>287</v>
      </c>
      <c r="C20" s="198" t="s">
        <v>212</v>
      </c>
      <c r="D20" s="199">
        <f t="shared" si="0"/>
        <v>175</v>
      </c>
      <c r="E20" s="199">
        <v>58</v>
      </c>
      <c r="F20" s="199">
        <f>H20+I20+J20</f>
        <v>117</v>
      </c>
      <c r="G20" s="200">
        <v>22</v>
      </c>
      <c r="H20" s="201"/>
      <c r="I20" s="202">
        <v>51</v>
      </c>
      <c r="J20" s="203">
        <v>66</v>
      </c>
      <c r="K20" s="32"/>
      <c r="L20" s="33"/>
      <c r="M20" s="32"/>
      <c r="N20" s="33"/>
      <c r="O20" s="32"/>
      <c r="P20" s="34"/>
      <c r="Q20" s="32"/>
      <c r="R20" s="34"/>
    </row>
    <row r="21" spans="1:18" ht="24.75" customHeight="1" thickBot="1">
      <c r="A21" s="196" t="s">
        <v>281</v>
      </c>
      <c r="B21" s="197" t="s">
        <v>26</v>
      </c>
      <c r="C21" s="198" t="s">
        <v>212</v>
      </c>
      <c r="D21" s="199">
        <f t="shared" si="0"/>
        <v>175</v>
      </c>
      <c r="E21" s="199">
        <v>58</v>
      </c>
      <c r="F21" s="199">
        <f t="shared" ref="F21:F31" si="1">H21+I21+J21</f>
        <v>117</v>
      </c>
      <c r="G21" s="200">
        <v>117</v>
      </c>
      <c r="H21" s="201"/>
      <c r="I21" s="202">
        <v>51</v>
      </c>
      <c r="J21" s="203">
        <v>66</v>
      </c>
      <c r="K21" s="32"/>
      <c r="L21" s="33"/>
      <c r="M21" s="32"/>
      <c r="N21" s="33"/>
      <c r="O21" s="32"/>
      <c r="P21" s="34"/>
      <c r="Q21" s="32"/>
      <c r="R21" s="34"/>
    </row>
    <row r="22" spans="1:18" ht="22.5" customHeight="1" thickBot="1">
      <c r="A22" s="196" t="s">
        <v>283</v>
      </c>
      <c r="B22" s="204" t="s">
        <v>143</v>
      </c>
      <c r="C22" s="205" t="s">
        <v>188</v>
      </c>
      <c r="D22" s="199">
        <f t="shared" si="0"/>
        <v>352</v>
      </c>
      <c r="E22" s="199">
        <v>118</v>
      </c>
      <c r="F22" s="199">
        <f t="shared" si="1"/>
        <v>234</v>
      </c>
      <c r="G22" s="200">
        <v>84</v>
      </c>
      <c r="H22" s="201"/>
      <c r="I22" s="202">
        <v>102</v>
      </c>
      <c r="J22" s="203">
        <v>132</v>
      </c>
      <c r="K22" s="32"/>
      <c r="L22" s="33"/>
      <c r="M22" s="32"/>
      <c r="N22" s="33"/>
      <c r="O22" s="32"/>
      <c r="P22" s="34"/>
      <c r="Q22" s="32"/>
      <c r="R22" s="34"/>
    </row>
    <row r="23" spans="1:18" ht="24.75" customHeight="1" thickBot="1">
      <c r="A23" s="196" t="s">
        <v>258</v>
      </c>
      <c r="B23" s="204" t="s">
        <v>142</v>
      </c>
      <c r="C23" s="198" t="s">
        <v>286</v>
      </c>
      <c r="D23" s="199">
        <f t="shared" si="0"/>
        <v>175</v>
      </c>
      <c r="E23" s="206">
        <v>58</v>
      </c>
      <c r="F23" s="199">
        <f t="shared" si="1"/>
        <v>117</v>
      </c>
      <c r="G23" s="200">
        <v>10</v>
      </c>
      <c r="H23" s="201"/>
      <c r="I23" s="202">
        <v>51</v>
      </c>
      <c r="J23" s="203">
        <v>66</v>
      </c>
      <c r="K23" s="32"/>
      <c r="L23" s="33"/>
      <c r="M23" s="32"/>
      <c r="N23" s="33"/>
      <c r="O23" s="32"/>
      <c r="P23" s="34"/>
      <c r="Q23" s="32"/>
      <c r="R23" s="34"/>
    </row>
    <row r="24" spans="1:18" ht="24.75" customHeight="1" thickBot="1">
      <c r="A24" s="196" t="s">
        <v>259</v>
      </c>
      <c r="B24" s="197" t="s">
        <v>27</v>
      </c>
      <c r="C24" s="198" t="s">
        <v>220</v>
      </c>
      <c r="D24" s="199">
        <f t="shared" si="0"/>
        <v>176</v>
      </c>
      <c r="E24" s="206">
        <v>59</v>
      </c>
      <c r="F24" s="199">
        <f t="shared" si="1"/>
        <v>117</v>
      </c>
      <c r="G24" s="207">
        <v>117</v>
      </c>
      <c r="H24" s="208"/>
      <c r="I24" s="209">
        <v>51</v>
      </c>
      <c r="J24" s="210">
        <v>66</v>
      </c>
      <c r="K24" s="32"/>
      <c r="L24" s="33"/>
      <c r="M24" s="32"/>
      <c r="N24" s="33"/>
      <c r="O24" s="32"/>
      <c r="P24" s="34"/>
      <c r="Q24" s="32"/>
      <c r="R24" s="34"/>
    </row>
    <row r="25" spans="1:18" ht="24.75" customHeight="1" thickBot="1">
      <c r="A25" s="196" t="s">
        <v>282</v>
      </c>
      <c r="B25" s="197" t="s">
        <v>221</v>
      </c>
      <c r="C25" s="198" t="s">
        <v>212</v>
      </c>
      <c r="D25" s="199">
        <f t="shared" si="0"/>
        <v>105</v>
      </c>
      <c r="E25" s="206">
        <v>35</v>
      </c>
      <c r="F25" s="199">
        <f t="shared" si="1"/>
        <v>70</v>
      </c>
      <c r="G25" s="207">
        <v>12</v>
      </c>
      <c r="H25" s="208"/>
      <c r="I25" s="211">
        <v>34</v>
      </c>
      <c r="J25" s="210">
        <v>36</v>
      </c>
      <c r="K25" s="29"/>
      <c r="L25" s="35"/>
      <c r="M25" s="29"/>
      <c r="N25" s="35"/>
      <c r="O25" s="29"/>
      <c r="P25" s="31"/>
      <c r="Q25" s="29"/>
      <c r="R25" s="31"/>
    </row>
    <row r="26" spans="1:18" ht="24.75" customHeight="1" thickBot="1">
      <c r="A26" s="196" t="s">
        <v>277</v>
      </c>
      <c r="B26" s="197" t="s">
        <v>144</v>
      </c>
      <c r="C26" s="198" t="s">
        <v>212</v>
      </c>
      <c r="D26" s="199">
        <f t="shared" si="0"/>
        <v>150</v>
      </c>
      <c r="E26" s="206">
        <v>50</v>
      </c>
      <c r="F26" s="199">
        <f t="shared" si="1"/>
        <v>100</v>
      </c>
      <c r="G26" s="207">
        <v>60</v>
      </c>
      <c r="H26" s="208"/>
      <c r="I26" s="209">
        <v>34</v>
      </c>
      <c r="J26" s="210">
        <v>66</v>
      </c>
      <c r="K26" s="29"/>
      <c r="L26" s="35"/>
      <c r="M26" s="29"/>
      <c r="N26" s="35"/>
      <c r="O26" s="29"/>
      <c r="P26" s="31"/>
      <c r="Q26" s="29"/>
      <c r="R26" s="31"/>
    </row>
    <row r="27" spans="1:18" ht="24.75" customHeight="1" thickBot="1">
      <c r="A27" s="196" t="s">
        <v>284</v>
      </c>
      <c r="B27" s="197" t="s">
        <v>222</v>
      </c>
      <c r="C27" s="205" t="s">
        <v>188</v>
      </c>
      <c r="D27" s="199">
        <f t="shared" si="0"/>
        <v>175</v>
      </c>
      <c r="E27" s="206">
        <v>58</v>
      </c>
      <c r="F27" s="199">
        <f t="shared" si="1"/>
        <v>117</v>
      </c>
      <c r="G27" s="207">
        <v>30</v>
      </c>
      <c r="H27" s="208"/>
      <c r="I27" s="209">
        <v>51</v>
      </c>
      <c r="J27" s="210">
        <v>66</v>
      </c>
      <c r="K27" s="29"/>
      <c r="L27" s="35"/>
      <c r="M27" s="29"/>
      <c r="N27" s="35"/>
      <c r="O27" s="29"/>
      <c r="P27" s="31"/>
      <c r="Q27" s="29"/>
      <c r="R27" s="31"/>
    </row>
    <row r="28" spans="1:18" ht="24.75" customHeight="1" thickBot="1">
      <c r="A28" s="196" t="s">
        <v>261</v>
      </c>
      <c r="B28" s="197" t="s">
        <v>260</v>
      </c>
      <c r="C28" s="198" t="s">
        <v>212</v>
      </c>
      <c r="D28" s="199">
        <f t="shared" si="0"/>
        <v>116</v>
      </c>
      <c r="E28" s="206">
        <v>38</v>
      </c>
      <c r="F28" s="199">
        <f t="shared" si="1"/>
        <v>78</v>
      </c>
      <c r="G28" s="207">
        <v>10</v>
      </c>
      <c r="H28" s="208"/>
      <c r="I28" s="209">
        <v>34</v>
      </c>
      <c r="J28" s="210">
        <v>44</v>
      </c>
      <c r="K28" s="29"/>
      <c r="L28" s="35"/>
      <c r="M28" s="29"/>
      <c r="N28" s="35"/>
      <c r="O28" s="29"/>
      <c r="P28" s="31"/>
      <c r="Q28" s="29"/>
      <c r="R28" s="31"/>
    </row>
    <row r="29" spans="1:18" ht="36" customHeight="1" thickBot="1">
      <c r="A29" s="196" t="s">
        <v>262</v>
      </c>
      <c r="B29" s="26" t="s">
        <v>218</v>
      </c>
      <c r="C29" s="198" t="s">
        <v>286</v>
      </c>
      <c r="D29" s="199">
        <f t="shared" si="0"/>
        <v>175</v>
      </c>
      <c r="E29" s="206">
        <v>58</v>
      </c>
      <c r="F29" s="199">
        <f t="shared" si="1"/>
        <v>117</v>
      </c>
      <c r="G29" s="207">
        <v>20</v>
      </c>
      <c r="H29" s="208"/>
      <c r="I29" s="211">
        <v>51</v>
      </c>
      <c r="J29" s="210">
        <v>66</v>
      </c>
      <c r="K29" s="29"/>
      <c r="L29" s="35"/>
      <c r="M29" s="29"/>
      <c r="N29" s="35"/>
      <c r="O29" s="29"/>
      <c r="P29" s="31"/>
      <c r="Q29" s="29"/>
      <c r="R29" s="31"/>
    </row>
    <row r="30" spans="1:18" ht="24.75" customHeight="1" thickBot="1">
      <c r="A30" s="196" t="s">
        <v>263</v>
      </c>
      <c r="B30" s="197" t="s">
        <v>219</v>
      </c>
      <c r="C30" s="198" t="s">
        <v>187</v>
      </c>
      <c r="D30" s="199">
        <f>E30+F30</f>
        <v>52</v>
      </c>
      <c r="E30" s="199">
        <v>18</v>
      </c>
      <c r="F30" s="199">
        <f>H30+I30+J30</f>
        <v>34</v>
      </c>
      <c r="G30" s="207">
        <v>4</v>
      </c>
      <c r="H30" s="208"/>
      <c r="I30" s="211">
        <v>34</v>
      </c>
      <c r="J30" s="210"/>
      <c r="K30" s="29"/>
      <c r="L30" s="35"/>
      <c r="M30" s="36"/>
      <c r="N30" s="37"/>
      <c r="O30" s="36"/>
      <c r="P30" s="11"/>
      <c r="Q30" s="36"/>
      <c r="R30" s="11"/>
    </row>
    <row r="31" spans="1:18" ht="24.75" customHeight="1" thickBot="1">
      <c r="A31" s="196" t="s">
        <v>285</v>
      </c>
      <c r="B31" s="197" t="s">
        <v>264</v>
      </c>
      <c r="C31" s="198" t="s">
        <v>212</v>
      </c>
      <c r="D31" s="199">
        <f t="shared" si="0"/>
        <v>59</v>
      </c>
      <c r="E31" s="199">
        <v>20</v>
      </c>
      <c r="F31" s="199">
        <f t="shared" si="1"/>
        <v>39</v>
      </c>
      <c r="G31" s="207">
        <v>8</v>
      </c>
      <c r="H31" s="208"/>
      <c r="I31" s="211">
        <v>17</v>
      </c>
      <c r="J31" s="210">
        <v>22</v>
      </c>
      <c r="K31" s="29"/>
      <c r="L31" s="35"/>
      <c r="M31" s="36"/>
      <c r="N31" s="37"/>
      <c r="O31" s="36"/>
      <c r="P31" s="11"/>
      <c r="Q31" s="36"/>
      <c r="R31" s="11"/>
    </row>
    <row r="32" spans="1:18" ht="24.75" customHeight="1" thickBot="1">
      <c r="A32" s="212" t="s">
        <v>265</v>
      </c>
      <c r="B32" s="213" t="s">
        <v>266</v>
      </c>
      <c r="C32" s="214"/>
      <c r="D32" s="215"/>
      <c r="E32" s="215"/>
      <c r="F32" s="215"/>
      <c r="G32" s="216"/>
      <c r="H32" s="217"/>
      <c r="I32" s="218"/>
      <c r="J32" s="219"/>
      <c r="K32" s="147"/>
      <c r="L32" s="146"/>
      <c r="M32" s="147"/>
      <c r="N32" s="146"/>
      <c r="O32" s="147"/>
      <c r="P32" s="145"/>
      <c r="Q32" s="147"/>
      <c r="R32" s="145"/>
    </row>
    <row r="33" spans="1:18" ht="24.75" customHeight="1" thickBot="1">
      <c r="A33" s="196" t="s">
        <v>267</v>
      </c>
      <c r="B33" s="197" t="s">
        <v>268</v>
      </c>
      <c r="C33" s="198" t="s">
        <v>212</v>
      </c>
      <c r="D33" s="199">
        <f>E33+F33</f>
        <v>59</v>
      </c>
      <c r="E33" s="199">
        <v>20</v>
      </c>
      <c r="F33" s="199">
        <f>H33+I33+J33</f>
        <v>39</v>
      </c>
      <c r="G33" s="207"/>
      <c r="H33" s="208"/>
      <c r="I33" s="211">
        <v>17</v>
      </c>
      <c r="J33" s="210">
        <v>22</v>
      </c>
      <c r="K33" s="29"/>
      <c r="L33" s="35"/>
      <c r="M33" s="36"/>
      <c r="N33" s="37"/>
      <c r="O33" s="36"/>
      <c r="P33" s="11"/>
      <c r="Q33" s="36"/>
      <c r="R33" s="11"/>
    </row>
    <row r="34" spans="1:18" ht="24.75" customHeight="1" thickBot="1">
      <c r="A34" s="196" t="s">
        <v>269</v>
      </c>
      <c r="B34" s="197" t="s">
        <v>270</v>
      </c>
      <c r="C34" s="198" t="s">
        <v>187</v>
      </c>
      <c r="D34" s="199">
        <f>E34+F34</f>
        <v>44</v>
      </c>
      <c r="E34" s="199">
        <v>14</v>
      </c>
      <c r="F34" s="199">
        <f>I34+J34</f>
        <v>30</v>
      </c>
      <c r="G34" s="207"/>
      <c r="H34" s="208">
        <v>20</v>
      </c>
      <c r="I34" s="211"/>
      <c r="J34" s="210">
        <v>30</v>
      </c>
      <c r="K34" s="29"/>
      <c r="L34" s="35"/>
      <c r="M34" s="36"/>
      <c r="N34" s="37"/>
      <c r="O34" s="36"/>
      <c r="P34" s="11"/>
      <c r="Q34" s="36"/>
      <c r="R34" s="11"/>
    </row>
    <row r="35" spans="1:18" ht="18" customHeight="1"/>
    <row r="36" spans="1:18" ht="18" customHeight="1"/>
    <row r="37" spans="1:18" ht="18" customHeight="1"/>
    <row r="38" spans="1:18" ht="18" customHeight="1"/>
    <row r="39" spans="1:18" ht="18" customHeight="1"/>
  </sheetData>
  <mergeCells count="28">
    <mergeCell ref="A2:R2"/>
    <mergeCell ref="A4:A11"/>
    <mergeCell ref="B4:B11"/>
    <mergeCell ref="C4:C11"/>
    <mergeCell ref="D4:H5"/>
    <mergeCell ref="I4:R5"/>
    <mergeCell ref="D6:D11"/>
    <mergeCell ref="E6:E11"/>
    <mergeCell ref="F6:H6"/>
    <mergeCell ref="I6:J6"/>
    <mergeCell ref="F7:F11"/>
    <mergeCell ref="G7:H7"/>
    <mergeCell ref="I7:I11"/>
    <mergeCell ref="J7:J11"/>
    <mergeCell ref="K7:K11"/>
    <mergeCell ref="L7:L11"/>
    <mergeCell ref="G8:G11"/>
    <mergeCell ref="H8:H11"/>
    <mergeCell ref="Q7:Q11"/>
    <mergeCell ref="R7:R11"/>
    <mergeCell ref="K6:L6"/>
    <mergeCell ref="M6:N6"/>
    <mergeCell ref="O6:P6"/>
    <mergeCell ref="Q6:R6"/>
    <mergeCell ref="M7:M11"/>
    <mergeCell ref="N7:N11"/>
    <mergeCell ref="O7:O11"/>
    <mergeCell ref="P7:P11"/>
  </mergeCells>
  <conditionalFormatting sqref="F25:F28">
    <cfRule type="expression" dxfId="28" priority="18" stopIfTrue="1">
      <formula>F25&lt;&gt;#REF!+G25+H25</formula>
    </cfRule>
  </conditionalFormatting>
  <conditionalFormatting sqref="F33:F34 F31 F19:F24">
    <cfRule type="expression" dxfId="27" priority="17" stopIfTrue="1">
      <formula>#REF!+#REF!+G19+H19&lt;&gt;F19</formula>
    </cfRule>
  </conditionalFormatting>
  <conditionalFormatting sqref="F33:F34 F19:F31">
    <cfRule type="expression" dxfId="26" priority="16" stopIfTrue="1">
      <formula>F19&lt;&gt;#REF!+#REF!+G19</formula>
    </cfRule>
  </conditionalFormatting>
  <conditionalFormatting sqref="F26:F28 F19:F23">
    <cfRule type="expression" dxfId="25" priority="15" stopIfTrue="1">
      <formula>#REF!+#REF!+G19+H19&lt;&gt;F19</formula>
    </cfRule>
  </conditionalFormatting>
  <conditionalFormatting sqref="F26:F28 F19:F23">
    <cfRule type="expression" dxfId="24" priority="14" stopIfTrue="1">
      <formula>F19&lt;&gt;#REF!+#REF!+G19</formula>
    </cfRule>
  </conditionalFormatting>
  <conditionalFormatting sqref="F25">
    <cfRule type="expression" dxfId="23" priority="13" stopIfTrue="1">
      <formula>#REF!+#REF!+G25+H25&lt;&gt;F25</formula>
    </cfRule>
  </conditionalFormatting>
  <conditionalFormatting sqref="F24">
    <cfRule type="expression" dxfId="22" priority="12" stopIfTrue="1">
      <formula>#REF!+#REF!+G24+H24&lt;&gt;F24</formula>
    </cfRule>
  </conditionalFormatting>
  <conditionalFormatting sqref="F24">
    <cfRule type="expression" dxfId="21" priority="11" stopIfTrue="1">
      <formula>F24&lt;&gt;#REF!+#REF!+G24</formula>
    </cfRule>
  </conditionalFormatting>
  <conditionalFormatting sqref="F31">
    <cfRule type="expression" dxfId="20" priority="10" stopIfTrue="1">
      <formula>#REF!+#REF!+G31+H31&lt;&gt;F31</formula>
    </cfRule>
  </conditionalFormatting>
  <conditionalFormatting sqref="F25">
    <cfRule type="expression" dxfId="19" priority="9" stopIfTrue="1">
      <formula>F25&lt;&gt;#REF!+#REF!+G25</formula>
    </cfRule>
  </conditionalFormatting>
  <conditionalFormatting sqref="F29:F30">
    <cfRule type="expression" dxfId="18" priority="8" stopIfTrue="1">
      <formula>#REF!+#REF!+G29+H29&lt;&gt;F29</formula>
    </cfRule>
  </conditionalFormatting>
  <conditionalFormatting sqref="F29:F30">
    <cfRule type="expression" dxfId="17" priority="7" stopIfTrue="1">
      <formula>F29&lt;&gt;#REF!+#REF!+G29</formula>
    </cfRule>
  </conditionalFormatting>
  <conditionalFormatting sqref="F31">
    <cfRule type="expression" dxfId="16" priority="6" stopIfTrue="1">
      <formula>F31&lt;&gt;#REF!+#REF!+G31</formula>
    </cfRule>
  </conditionalFormatting>
  <conditionalFormatting sqref="F33:F34">
    <cfRule type="expression" dxfId="15" priority="5" stopIfTrue="1">
      <formula>#REF!+#REF!+G33+H33&lt;&gt;F33</formula>
    </cfRule>
  </conditionalFormatting>
  <conditionalFormatting sqref="F33:F34">
    <cfRule type="expression" dxfId="14" priority="4" stopIfTrue="1">
      <formula>F33&lt;&gt;#REF!+#REF!+G33</formula>
    </cfRule>
  </conditionalFormatting>
  <conditionalFormatting sqref="F30">
    <cfRule type="expression" dxfId="13" priority="3" stopIfTrue="1">
      <formula>#REF!+#REF!+G30+H30&lt;&gt;F30</formula>
    </cfRule>
  </conditionalFormatting>
  <conditionalFormatting sqref="F30">
    <cfRule type="expression" dxfId="12" priority="2" stopIfTrue="1">
      <formula>#REF!+#REF!+G30+H30&lt;&gt;F30</formula>
    </cfRule>
  </conditionalFormatting>
  <conditionalFormatting sqref="F30">
    <cfRule type="expression" dxfId="11" priority="1" stopIfTrue="1">
      <formula>F30&lt;&gt;#REF!+#REF!+G30</formula>
    </cfRule>
  </conditionalFormatting>
  <pageMargins left="0.59055118110236227" right="0.39370078740157483" top="0.59055118110236227" bottom="0.39370078740157483" header="0.51181102362204722" footer="0.39370078740157483"/>
  <pageSetup paperSize="9" scale="79" orientation="landscape" r:id="rId1"/>
  <headerFooter alignWithMargins="0"/>
  <rowBreaks count="1" manualBreakCount="1">
    <brk id="3" max="19" man="1"/>
  </rowBreaks>
  <colBreaks count="1" manualBreakCount="1">
    <brk id="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view="pageBreakPreview" zoomScale="75" zoomScaleNormal="75" workbookViewId="0">
      <selection activeCell="B30" sqref="B30"/>
    </sheetView>
  </sheetViews>
  <sheetFormatPr defaultRowHeight="12.75"/>
  <cols>
    <col min="1" max="1" width="10.85546875" style="1" customWidth="1"/>
    <col min="2" max="2" width="34" style="1" customWidth="1"/>
    <col min="3" max="3" width="20.285156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1406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36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71"/>
    </row>
    <row r="2" spans="1:18" ht="15.75" customHeight="1">
      <c r="A2" s="260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</row>
    <row r="4" spans="1:18" ht="30.75" customHeight="1" thickBot="1">
      <c r="A4" s="263" t="s">
        <v>1</v>
      </c>
      <c r="B4" s="264" t="s">
        <v>18</v>
      </c>
      <c r="C4" s="267" t="s">
        <v>19</v>
      </c>
      <c r="D4" s="271" t="s">
        <v>20</v>
      </c>
      <c r="E4" s="271"/>
      <c r="F4" s="271"/>
      <c r="G4" s="271"/>
      <c r="H4" s="271"/>
      <c r="I4" s="273" t="s">
        <v>25</v>
      </c>
      <c r="J4" s="274"/>
      <c r="K4" s="274"/>
      <c r="L4" s="274"/>
      <c r="M4" s="274"/>
      <c r="N4" s="274"/>
      <c r="O4" s="274"/>
      <c r="P4" s="274"/>
      <c r="Q4" s="274"/>
      <c r="R4" s="275"/>
    </row>
    <row r="5" spans="1:18" ht="15" customHeight="1" thickBot="1">
      <c r="A5" s="263"/>
      <c r="B5" s="265"/>
      <c r="C5" s="268"/>
      <c r="D5" s="272"/>
      <c r="E5" s="272"/>
      <c r="F5" s="272"/>
      <c r="G5" s="272"/>
      <c r="H5" s="272"/>
      <c r="I5" s="276"/>
      <c r="J5" s="277"/>
      <c r="K5" s="277"/>
      <c r="L5" s="277"/>
      <c r="M5" s="277"/>
      <c r="N5" s="277"/>
      <c r="O5" s="277"/>
      <c r="P5" s="277"/>
      <c r="Q5" s="277"/>
      <c r="R5" s="278"/>
    </row>
    <row r="6" spans="1:18" ht="15" customHeight="1" thickBot="1">
      <c r="A6" s="263"/>
      <c r="B6" s="265"/>
      <c r="C6" s="268"/>
      <c r="D6" s="279" t="s">
        <v>21</v>
      </c>
      <c r="E6" s="267" t="s">
        <v>22</v>
      </c>
      <c r="F6" s="281" t="s">
        <v>23</v>
      </c>
      <c r="G6" s="282"/>
      <c r="H6" s="283"/>
      <c r="I6" s="284" t="s">
        <v>14</v>
      </c>
      <c r="J6" s="285"/>
      <c r="K6" s="257" t="s">
        <v>15</v>
      </c>
      <c r="L6" s="258"/>
      <c r="M6" s="257" t="s">
        <v>16</v>
      </c>
      <c r="N6" s="258"/>
      <c r="O6" s="257" t="s">
        <v>130</v>
      </c>
      <c r="P6" s="259"/>
      <c r="Q6" s="257" t="s">
        <v>213</v>
      </c>
      <c r="R6" s="259"/>
    </row>
    <row r="7" spans="1:18" ht="15" customHeight="1" thickBot="1">
      <c r="A7" s="263"/>
      <c r="B7" s="265"/>
      <c r="C7" s="268"/>
      <c r="D7" s="279"/>
      <c r="E7" s="268"/>
      <c r="F7" s="286" t="s">
        <v>24</v>
      </c>
      <c r="G7" s="291" t="s">
        <v>83</v>
      </c>
      <c r="H7" s="290"/>
      <c r="I7" s="251" t="s">
        <v>214</v>
      </c>
      <c r="J7" s="254" t="s">
        <v>215</v>
      </c>
      <c r="K7" s="251" t="s">
        <v>81</v>
      </c>
      <c r="L7" s="254" t="s">
        <v>230</v>
      </c>
      <c r="M7" s="251" t="s">
        <v>84</v>
      </c>
      <c r="N7" s="254" t="s">
        <v>231</v>
      </c>
      <c r="O7" s="251" t="s">
        <v>137</v>
      </c>
      <c r="P7" s="254" t="s">
        <v>232</v>
      </c>
      <c r="Q7" s="251" t="s">
        <v>233</v>
      </c>
      <c r="R7" s="254" t="s">
        <v>234</v>
      </c>
    </row>
    <row r="8" spans="1:18" ht="15" customHeight="1" thickBot="1">
      <c r="A8" s="263"/>
      <c r="B8" s="265"/>
      <c r="C8" s="269"/>
      <c r="D8" s="280"/>
      <c r="E8" s="268"/>
      <c r="F8" s="287"/>
      <c r="G8" s="247" t="s">
        <v>78</v>
      </c>
      <c r="H8" s="249" t="s">
        <v>85</v>
      </c>
      <c r="I8" s="252"/>
      <c r="J8" s="255"/>
      <c r="K8" s="252"/>
      <c r="L8" s="255"/>
      <c r="M8" s="252"/>
      <c r="N8" s="255"/>
      <c r="O8" s="252"/>
      <c r="P8" s="255"/>
      <c r="Q8" s="252"/>
      <c r="R8" s="255"/>
    </row>
    <row r="9" spans="1:18" ht="17.25" customHeight="1" thickBot="1">
      <c r="A9" s="263"/>
      <c r="B9" s="265"/>
      <c r="C9" s="268"/>
      <c r="D9" s="280"/>
      <c r="E9" s="268"/>
      <c r="F9" s="287"/>
      <c r="G9" s="248"/>
      <c r="H9" s="250"/>
      <c r="I9" s="252"/>
      <c r="J9" s="255"/>
      <c r="K9" s="252"/>
      <c r="L9" s="255"/>
      <c r="M9" s="252"/>
      <c r="N9" s="255"/>
      <c r="O9" s="252"/>
      <c r="P9" s="255"/>
      <c r="Q9" s="252"/>
      <c r="R9" s="255"/>
    </row>
    <row r="10" spans="1:18" ht="15.75" customHeight="1" thickBot="1">
      <c r="A10" s="263"/>
      <c r="B10" s="265"/>
      <c r="C10" s="268"/>
      <c r="D10" s="280"/>
      <c r="E10" s="268"/>
      <c r="F10" s="287"/>
      <c r="G10" s="248"/>
      <c r="H10" s="250"/>
      <c r="I10" s="252"/>
      <c r="J10" s="255"/>
      <c r="K10" s="252"/>
      <c r="L10" s="255"/>
      <c r="M10" s="252"/>
      <c r="N10" s="255"/>
      <c r="O10" s="252"/>
      <c r="P10" s="255"/>
      <c r="Q10" s="252"/>
      <c r="R10" s="255"/>
    </row>
    <row r="11" spans="1:18" ht="13.5" thickBot="1">
      <c r="A11" s="263"/>
      <c r="B11" s="266"/>
      <c r="C11" s="270"/>
      <c r="D11" s="280"/>
      <c r="E11" s="270"/>
      <c r="F11" s="288"/>
      <c r="G11" s="248"/>
      <c r="H11" s="250"/>
      <c r="I11" s="253"/>
      <c r="J11" s="256"/>
      <c r="K11" s="253"/>
      <c r="L11" s="256"/>
      <c r="M11" s="253"/>
      <c r="N11" s="256"/>
      <c r="O11" s="253"/>
      <c r="P11" s="256"/>
      <c r="Q11" s="253"/>
      <c r="R11" s="256"/>
    </row>
    <row r="12" spans="1:18" s="4" customFormat="1" ht="18" customHeight="1" thickBot="1">
      <c r="A12" s="18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11">
        <v>7</v>
      </c>
      <c r="H12" s="19">
        <v>8</v>
      </c>
      <c r="I12" s="18">
        <v>9</v>
      </c>
      <c r="J12" s="19">
        <v>10</v>
      </c>
      <c r="K12" s="18">
        <v>11</v>
      </c>
      <c r="L12" s="19">
        <v>12</v>
      </c>
      <c r="M12" s="18">
        <v>13</v>
      </c>
      <c r="N12" s="19">
        <v>14</v>
      </c>
      <c r="O12" s="18">
        <v>15</v>
      </c>
      <c r="P12" s="19">
        <v>16</v>
      </c>
      <c r="Q12" s="18">
        <v>17</v>
      </c>
      <c r="R12" s="19">
        <v>18</v>
      </c>
    </row>
    <row r="13" spans="1:18" ht="13.5" hidden="1" thickBot="1">
      <c r="A13" s="20"/>
      <c r="B13" s="21"/>
      <c r="C13" s="3"/>
      <c r="D13" s="3"/>
      <c r="E13" s="3"/>
      <c r="F13" s="3"/>
      <c r="G13" s="21"/>
      <c r="H13" s="21"/>
      <c r="I13" s="3"/>
      <c r="J13" s="3"/>
      <c r="K13" s="23"/>
      <c r="L13" s="24"/>
      <c r="M13" s="23"/>
      <c r="N13" s="24"/>
      <c r="O13" s="23"/>
      <c r="P13" s="25"/>
      <c r="Q13" s="23"/>
      <c r="R13" s="25"/>
    </row>
    <row r="14" spans="1:18" ht="13.5" hidden="1" thickBot="1">
      <c r="A14" s="20"/>
      <c r="B14" s="21"/>
      <c r="C14" s="3"/>
      <c r="D14" s="3"/>
      <c r="E14" s="3"/>
      <c r="F14" s="3"/>
      <c r="G14" s="21"/>
      <c r="H14" s="21"/>
      <c r="I14" s="3"/>
      <c r="J14" s="3"/>
      <c r="K14" s="23"/>
      <c r="L14" s="24"/>
      <c r="M14" s="23"/>
      <c r="N14" s="24"/>
      <c r="O14" s="23"/>
      <c r="P14" s="25"/>
      <c r="Q14" s="23"/>
      <c r="R14" s="25"/>
    </row>
    <row r="15" spans="1:18" ht="13.5" hidden="1" thickBot="1">
      <c r="A15" s="20"/>
      <c r="B15" s="21"/>
      <c r="C15" s="3"/>
      <c r="D15" s="3"/>
      <c r="E15" s="3"/>
      <c r="F15" s="3"/>
      <c r="G15" s="21"/>
      <c r="H15" s="21"/>
      <c r="I15" s="3"/>
      <c r="J15" s="3"/>
      <c r="K15" s="23"/>
      <c r="L15" s="24"/>
      <c r="M15" s="23"/>
      <c r="N15" s="24"/>
      <c r="O15" s="23"/>
      <c r="P15" s="25"/>
      <c r="Q15" s="23"/>
      <c r="R15" s="25"/>
    </row>
    <row r="16" spans="1:18" ht="13.5" hidden="1" thickBot="1">
      <c r="A16" s="20"/>
      <c r="B16" s="21"/>
      <c r="C16" s="3"/>
      <c r="D16" s="3"/>
      <c r="E16" s="3"/>
      <c r="F16" s="3"/>
      <c r="G16" s="21"/>
      <c r="H16" s="21"/>
      <c r="I16" s="3"/>
      <c r="J16" s="3"/>
      <c r="K16" s="23"/>
      <c r="L16" s="24"/>
      <c r="M16" s="23"/>
      <c r="N16" s="24"/>
      <c r="O16" s="23"/>
      <c r="P16" s="25"/>
      <c r="Q16" s="23"/>
      <c r="R16" s="25"/>
    </row>
    <row r="17" spans="1:18" ht="13.5" hidden="1" thickBot="1">
      <c r="A17" s="20"/>
      <c r="B17" s="21"/>
      <c r="C17" s="3"/>
      <c r="D17" s="3"/>
      <c r="E17" s="3"/>
      <c r="F17" s="3"/>
      <c r="G17" s="21"/>
      <c r="H17" s="21"/>
      <c r="I17" s="3"/>
      <c r="J17" s="3"/>
      <c r="K17" s="23"/>
      <c r="L17" s="24"/>
      <c r="M17" s="23"/>
      <c r="N17" s="24"/>
      <c r="O17" s="23"/>
      <c r="P17" s="25"/>
      <c r="Q17" s="23"/>
      <c r="R17" s="25"/>
    </row>
    <row r="18" spans="1:18" s="5" customFormat="1" ht="51" customHeight="1" thickBot="1">
      <c r="A18" s="63" t="s">
        <v>28</v>
      </c>
      <c r="B18" s="64" t="s">
        <v>274</v>
      </c>
      <c r="C18" s="65" t="s">
        <v>189</v>
      </c>
      <c r="D18" s="66">
        <f t="shared" ref="D18:R18" si="0">SUM(D19:D27)</f>
        <v>1176</v>
      </c>
      <c r="E18" s="66">
        <f t="shared" si="0"/>
        <v>392</v>
      </c>
      <c r="F18" s="66">
        <f t="shared" si="0"/>
        <v>784</v>
      </c>
      <c r="G18" s="113">
        <f t="shared" si="0"/>
        <v>526</v>
      </c>
      <c r="H18" s="67">
        <f t="shared" si="0"/>
        <v>0</v>
      </c>
      <c r="I18" s="68">
        <v>0</v>
      </c>
      <c r="J18" s="67">
        <v>0</v>
      </c>
      <c r="K18" s="68">
        <f t="shared" si="0"/>
        <v>112</v>
      </c>
      <c r="L18" s="67">
        <f t="shared" si="0"/>
        <v>160</v>
      </c>
      <c r="M18" s="68">
        <f t="shared" si="0"/>
        <v>86</v>
      </c>
      <c r="N18" s="67">
        <f t="shared" si="0"/>
        <v>88</v>
      </c>
      <c r="O18" s="68">
        <f>SUM(O19:O27)</f>
        <v>60</v>
      </c>
      <c r="P18" s="67">
        <f>SUM(P19:P27)</f>
        <v>198</v>
      </c>
      <c r="Q18" s="68">
        <f t="shared" si="0"/>
        <v>48</v>
      </c>
      <c r="R18" s="67">
        <f t="shared" si="0"/>
        <v>32</v>
      </c>
    </row>
    <row r="19" spans="1:18" ht="25.5" customHeight="1" thickBot="1">
      <c r="A19" s="161" t="s">
        <v>29</v>
      </c>
      <c r="B19" s="162" t="s">
        <v>76</v>
      </c>
      <c r="C19" s="163" t="s">
        <v>184</v>
      </c>
      <c r="D19" s="164">
        <f t="shared" ref="D19:D27" si="1">E19+F19</f>
        <v>58</v>
      </c>
      <c r="E19" s="164">
        <v>10</v>
      </c>
      <c r="F19" s="164">
        <f>K19+L19+M19+N19+Q19+R19+O19+P19</f>
        <v>48</v>
      </c>
      <c r="G19" s="165"/>
      <c r="H19" s="59"/>
      <c r="I19" s="51"/>
      <c r="J19" s="53"/>
      <c r="K19" s="51"/>
      <c r="L19" s="52"/>
      <c r="M19" s="51"/>
      <c r="N19" s="52"/>
      <c r="O19" s="51"/>
      <c r="P19" s="53">
        <v>48</v>
      </c>
      <c r="Q19" s="51"/>
      <c r="R19" s="53"/>
    </row>
    <row r="20" spans="1:18" ht="25.5" customHeight="1" thickBot="1">
      <c r="A20" s="27" t="s">
        <v>30</v>
      </c>
      <c r="B20" s="22" t="s">
        <v>131</v>
      </c>
      <c r="C20" s="11" t="s">
        <v>184</v>
      </c>
      <c r="D20" s="28">
        <f t="shared" si="1"/>
        <v>58</v>
      </c>
      <c r="E20" s="28">
        <v>10</v>
      </c>
      <c r="F20" s="28">
        <f>K20+L20+M20+N20+Q20+R20+O20+P20</f>
        <v>48</v>
      </c>
      <c r="G20" s="112">
        <v>42</v>
      </c>
      <c r="H20" s="31"/>
      <c r="I20" s="32"/>
      <c r="J20" s="34"/>
      <c r="K20" s="32"/>
      <c r="L20" s="33"/>
      <c r="M20" s="32"/>
      <c r="N20" s="34"/>
      <c r="O20" s="32"/>
      <c r="P20" s="34">
        <v>48</v>
      </c>
      <c r="Q20" s="32"/>
      <c r="R20" s="34"/>
    </row>
    <row r="21" spans="1:18" ht="25.5" customHeight="1" thickBot="1">
      <c r="A21" s="161" t="s">
        <v>31</v>
      </c>
      <c r="B21" s="162" t="s">
        <v>142</v>
      </c>
      <c r="C21" s="122" t="s">
        <v>184</v>
      </c>
      <c r="D21" s="164">
        <f t="shared" si="1"/>
        <v>58</v>
      </c>
      <c r="E21" s="164">
        <v>10</v>
      </c>
      <c r="F21" s="164">
        <f>K21+L21+M21+N21+Q21+R21+O21+P21</f>
        <v>48</v>
      </c>
      <c r="G21" s="165"/>
      <c r="H21" s="59"/>
      <c r="I21" s="51"/>
      <c r="J21" s="53"/>
      <c r="K21" s="51">
        <v>48</v>
      </c>
      <c r="L21" s="52"/>
      <c r="M21" s="51"/>
      <c r="N21" s="53"/>
      <c r="O21" s="51"/>
      <c r="P21" s="53"/>
      <c r="Q21" s="51"/>
      <c r="R21" s="53"/>
    </row>
    <row r="22" spans="1:18" ht="25.5" customHeight="1" thickBot="1">
      <c r="A22" s="27" t="s">
        <v>32</v>
      </c>
      <c r="B22" s="22" t="s">
        <v>26</v>
      </c>
      <c r="C22" s="57" t="s">
        <v>185</v>
      </c>
      <c r="D22" s="28">
        <f t="shared" si="1"/>
        <v>276</v>
      </c>
      <c r="E22" s="28">
        <v>42</v>
      </c>
      <c r="F22" s="28">
        <f>K22+L22+M22+N22+Q22+R22+O22+P22</f>
        <v>234</v>
      </c>
      <c r="G22" s="112">
        <v>234</v>
      </c>
      <c r="H22" s="31"/>
      <c r="I22" s="32"/>
      <c r="J22" s="34"/>
      <c r="K22" s="32">
        <v>32</v>
      </c>
      <c r="L22" s="33">
        <v>46</v>
      </c>
      <c r="M22" s="32">
        <v>30</v>
      </c>
      <c r="N22" s="34">
        <v>26</v>
      </c>
      <c r="O22" s="32">
        <v>30</v>
      </c>
      <c r="P22" s="34">
        <v>30</v>
      </c>
      <c r="Q22" s="32">
        <v>24</v>
      </c>
      <c r="R22" s="34">
        <v>16</v>
      </c>
    </row>
    <row r="23" spans="1:18" ht="25.5" customHeight="1" thickBot="1">
      <c r="A23" s="27" t="s">
        <v>119</v>
      </c>
      <c r="B23" s="22" t="s">
        <v>27</v>
      </c>
      <c r="C23" s="57" t="s">
        <v>186</v>
      </c>
      <c r="D23" s="28">
        <f t="shared" si="1"/>
        <v>468</v>
      </c>
      <c r="E23" s="28">
        <v>234</v>
      </c>
      <c r="F23" s="28">
        <f>K23+L23+M23+N23+Q23+R23+O23+P23</f>
        <v>234</v>
      </c>
      <c r="G23" s="112">
        <v>232</v>
      </c>
      <c r="H23" s="31"/>
      <c r="I23" s="32"/>
      <c r="J23" s="34"/>
      <c r="K23" s="32">
        <v>32</v>
      </c>
      <c r="L23" s="33">
        <v>46</v>
      </c>
      <c r="M23" s="32">
        <v>30</v>
      </c>
      <c r="N23" s="34">
        <v>26</v>
      </c>
      <c r="O23" s="32">
        <v>30</v>
      </c>
      <c r="P23" s="34">
        <v>30</v>
      </c>
      <c r="Q23" s="32">
        <v>24</v>
      </c>
      <c r="R23" s="34">
        <v>16</v>
      </c>
    </row>
    <row r="24" spans="1:18" ht="25.5" customHeight="1" thickBot="1">
      <c r="A24" s="161" t="s">
        <v>120</v>
      </c>
      <c r="B24" s="162" t="s">
        <v>124</v>
      </c>
      <c r="C24" s="122" t="s">
        <v>235</v>
      </c>
      <c r="D24" s="164">
        <f t="shared" si="1"/>
        <v>72</v>
      </c>
      <c r="E24" s="164">
        <f>F24*0.5</f>
        <v>24</v>
      </c>
      <c r="F24" s="164">
        <f t="shared" ref="F24:F29" si="2">K24+L24+M24+N24+Q24+R24+O24+P24</f>
        <v>48</v>
      </c>
      <c r="G24" s="165"/>
      <c r="H24" s="59"/>
      <c r="I24" s="51"/>
      <c r="J24" s="53"/>
      <c r="K24" s="51"/>
      <c r="L24" s="52">
        <v>22</v>
      </c>
      <c r="M24" s="51">
        <v>26</v>
      </c>
      <c r="N24" s="52"/>
      <c r="O24" s="51"/>
      <c r="P24" s="53"/>
      <c r="Q24" s="51"/>
      <c r="R24" s="53"/>
    </row>
    <row r="25" spans="1:18" ht="25.5" customHeight="1" thickBot="1">
      <c r="A25" s="27" t="s">
        <v>121</v>
      </c>
      <c r="B25" s="22" t="s">
        <v>125</v>
      </c>
      <c r="C25" s="11" t="s">
        <v>184</v>
      </c>
      <c r="D25" s="28">
        <f t="shared" si="1"/>
        <v>68</v>
      </c>
      <c r="E25" s="28">
        <v>22</v>
      </c>
      <c r="F25" s="28">
        <f>K25+L25+M25+N25+Q25+R25+O25+P25</f>
        <v>46</v>
      </c>
      <c r="G25" s="112">
        <v>8</v>
      </c>
      <c r="H25" s="31"/>
      <c r="I25" s="32"/>
      <c r="J25" s="34"/>
      <c r="K25" s="32"/>
      <c r="L25" s="33">
        <v>46</v>
      </c>
      <c r="M25" s="32"/>
      <c r="N25" s="33"/>
      <c r="O25" s="32"/>
      <c r="P25" s="34"/>
      <c r="Q25" s="32"/>
      <c r="R25" s="34"/>
    </row>
    <row r="26" spans="1:18" ht="25.5" customHeight="1" thickBot="1">
      <c r="A26" s="27" t="s">
        <v>126</v>
      </c>
      <c r="B26" s="22" t="s">
        <v>127</v>
      </c>
      <c r="C26" s="11" t="s">
        <v>187</v>
      </c>
      <c r="D26" s="28">
        <f t="shared" si="1"/>
        <v>54</v>
      </c>
      <c r="E26" s="28">
        <f>F26*0.5</f>
        <v>18</v>
      </c>
      <c r="F26" s="28">
        <f t="shared" si="2"/>
        <v>36</v>
      </c>
      <c r="G26" s="112">
        <v>10</v>
      </c>
      <c r="H26" s="31"/>
      <c r="I26" s="32"/>
      <c r="J26" s="34"/>
      <c r="K26" s="32"/>
      <c r="L26" s="33"/>
      <c r="M26" s="32"/>
      <c r="N26" s="33">
        <v>36</v>
      </c>
      <c r="O26" s="32"/>
      <c r="P26" s="34"/>
      <c r="Q26" s="32"/>
      <c r="R26" s="34"/>
    </row>
    <row r="27" spans="1:18" ht="25.5" customHeight="1" thickBot="1">
      <c r="A27" s="161" t="s">
        <v>133</v>
      </c>
      <c r="B27" s="162" t="s">
        <v>128</v>
      </c>
      <c r="C27" s="163" t="s">
        <v>187</v>
      </c>
      <c r="D27" s="164">
        <f t="shared" si="1"/>
        <v>64</v>
      </c>
      <c r="E27" s="164">
        <v>22</v>
      </c>
      <c r="F27" s="164">
        <f t="shared" si="2"/>
        <v>42</v>
      </c>
      <c r="G27" s="165"/>
      <c r="H27" s="59"/>
      <c r="I27" s="51"/>
      <c r="J27" s="53"/>
      <c r="K27" s="51"/>
      <c r="L27" s="52"/>
      <c r="M27" s="51"/>
      <c r="N27" s="52"/>
      <c r="O27" s="51"/>
      <c r="P27" s="53">
        <v>42</v>
      </c>
      <c r="Q27" s="51"/>
      <c r="R27" s="53"/>
    </row>
    <row r="28" spans="1:18" ht="51" customHeight="1" thickBot="1">
      <c r="A28" s="63" t="s">
        <v>33</v>
      </c>
      <c r="B28" s="64" t="s">
        <v>275</v>
      </c>
      <c r="C28" s="65" t="s">
        <v>190</v>
      </c>
      <c r="D28" s="66">
        <f t="shared" ref="D28:R28" si="3">SUM(D29:D31)</f>
        <v>324</v>
      </c>
      <c r="E28" s="66">
        <f t="shared" si="3"/>
        <v>108</v>
      </c>
      <c r="F28" s="66">
        <f t="shared" si="3"/>
        <v>216</v>
      </c>
      <c r="G28" s="113">
        <f t="shared" si="3"/>
        <v>112</v>
      </c>
      <c r="H28" s="67">
        <f t="shared" si="3"/>
        <v>0</v>
      </c>
      <c r="I28" s="68">
        <v>0</v>
      </c>
      <c r="J28" s="67">
        <v>0</v>
      </c>
      <c r="K28" s="171">
        <f t="shared" si="3"/>
        <v>160</v>
      </c>
      <c r="L28" s="172">
        <f t="shared" si="3"/>
        <v>0</v>
      </c>
      <c r="M28" s="171">
        <f t="shared" si="3"/>
        <v>0</v>
      </c>
      <c r="N28" s="172">
        <f t="shared" si="3"/>
        <v>0</v>
      </c>
      <c r="O28" s="171">
        <f t="shared" si="3"/>
        <v>56</v>
      </c>
      <c r="P28" s="173">
        <f t="shared" si="3"/>
        <v>0</v>
      </c>
      <c r="Q28" s="171">
        <f t="shared" si="3"/>
        <v>0</v>
      </c>
      <c r="R28" s="173">
        <f t="shared" si="3"/>
        <v>0</v>
      </c>
    </row>
    <row r="29" spans="1:18" ht="25.5" customHeight="1" thickBot="1">
      <c r="A29" s="27" t="s">
        <v>34</v>
      </c>
      <c r="B29" s="22" t="s">
        <v>143</v>
      </c>
      <c r="C29" s="57" t="s">
        <v>187</v>
      </c>
      <c r="D29" s="28">
        <f>E29+F29</f>
        <v>120</v>
      </c>
      <c r="E29" s="28">
        <f>F29*0.5</f>
        <v>40</v>
      </c>
      <c r="F29" s="28">
        <f t="shared" si="2"/>
        <v>80</v>
      </c>
      <c r="G29" s="112">
        <v>40</v>
      </c>
      <c r="H29" s="11"/>
      <c r="I29" s="36"/>
      <c r="J29" s="11"/>
      <c r="K29" s="29">
        <v>80</v>
      </c>
      <c r="L29" s="35"/>
      <c r="M29" s="36"/>
      <c r="N29" s="37"/>
      <c r="O29" s="36"/>
      <c r="P29" s="11"/>
      <c r="Q29" s="36"/>
      <c r="R29" s="11"/>
    </row>
    <row r="30" spans="1:18" ht="25.5" customHeight="1" thickBot="1">
      <c r="A30" s="161" t="s">
        <v>35</v>
      </c>
      <c r="B30" s="162" t="s">
        <v>144</v>
      </c>
      <c r="C30" s="122" t="s">
        <v>191</v>
      </c>
      <c r="D30" s="164">
        <f>E30+F30</f>
        <v>120</v>
      </c>
      <c r="E30" s="164">
        <f>F30*0.5</f>
        <v>40</v>
      </c>
      <c r="F30" s="164">
        <f>K30+L30+M30+N30+Q30+R30+O30+P30</f>
        <v>80</v>
      </c>
      <c r="G30" s="165">
        <v>50</v>
      </c>
      <c r="H30" s="163"/>
      <c r="I30" s="166"/>
      <c r="J30" s="163"/>
      <c r="K30" s="167">
        <v>80</v>
      </c>
      <c r="L30" s="168"/>
      <c r="M30" s="166"/>
      <c r="N30" s="169"/>
      <c r="O30" s="166"/>
      <c r="P30" s="163"/>
      <c r="Q30" s="166"/>
      <c r="R30" s="163"/>
    </row>
    <row r="31" spans="1:18" ht="33.75" customHeight="1" thickBot="1">
      <c r="A31" s="161" t="s">
        <v>92</v>
      </c>
      <c r="B31" s="170" t="s">
        <v>145</v>
      </c>
      <c r="C31" s="122" t="s">
        <v>184</v>
      </c>
      <c r="D31" s="164">
        <f>E31+F31</f>
        <v>84</v>
      </c>
      <c r="E31" s="164">
        <v>28</v>
      </c>
      <c r="F31" s="164">
        <f>K31+L31+M31+N31+Q31+R31+O31+P31</f>
        <v>56</v>
      </c>
      <c r="G31" s="165">
        <v>22</v>
      </c>
      <c r="H31" s="163"/>
      <c r="I31" s="166"/>
      <c r="J31" s="163"/>
      <c r="K31" s="167"/>
      <c r="L31" s="168"/>
      <c r="M31" s="166"/>
      <c r="N31" s="169"/>
      <c r="O31" s="166">
        <v>56</v>
      </c>
      <c r="P31" s="163"/>
      <c r="Q31" s="166"/>
      <c r="R31" s="163"/>
    </row>
    <row r="32" spans="1:18" ht="18" customHeight="1"/>
    <row r="33" ht="18" customHeight="1"/>
    <row r="34" ht="18" customHeight="1"/>
    <row r="35" ht="18" customHeight="1"/>
  </sheetData>
  <mergeCells count="28">
    <mergeCell ref="A2:R2"/>
    <mergeCell ref="K6:L6"/>
    <mergeCell ref="M6:N6"/>
    <mergeCell ref="F6:H6"/>
    <mergeCell ref="Q7:Q11"/>
    <mergeCell ref="O6:P6"/>
    <mergeCell ref="O7:O11"/>
    <mergeCell ref="P7:P11"/>
    <mergeCell ref="M7:M11"/>
    <mergeCell ref="Q6:R6"/>
    <mergeCell ref="R7:R11"/>
    <mergeCell ref="G7:H7"/>
    <mergeCell ref="G8:G11"/>
    <mergeCell ref="K7:K11"/>
    <mergeCell ref="L7:L11"/>
    <mergeCell ref="N7:N11"/>
    <mergeCell ref="I7:I11"/>
    <mergeCell ref="J7:J11"/>
    <mergeCell ref="I4:R5"/>
    <mergeCell ref="I6:J6"/>
    <mergeCell ref="F7:F11"/>
    <mergeCell ref="A4:A11"/>
    <mergeCell ref="B4:B11"/>
    <mergeCell ref="C4:C11"/>
    <mergeCell ref="D4:H5"/>
    <mergeCell ref="D6:D11"/>
    <mergeCell ref="E6:E11"/>
    <mergeCell ref="H8:H11"/>
  </mergeCells>
  <conditionalFormatting sqref="F29:F31 F19:F27">
    <cfRule type="expression" dxfId="10" priority="24" stopIfTrue="1">
      <formula>#REF!+#REF!+'2'!#REF!+H19&lt;&gt;F19</formula>
    </cfRule>
  </conditionalFormatting>
  <conditionalFormatting sqref="F29:F31 F19:F27">
    <cfRule type="expression" dxfId="9" priority="26" stopIfTrue="1">
      <formula>'2'!#REF!+'2'!#REF!+G19+H19&lt;&gt;F19</formula>
    </cfRule>
  </conditionalFormatting>
  <pageMargins left="0.25" right="0.25" top="0.51" bottom="0.49" header="0.5" footer="0.5"/>
  <pageSetup paperSize="9" scale="80" orientation="landscape" r:id="rId1"/>
  <headerFooter alignWithMargins="0"/>
  <rowBreaks count="1" manualBreakCount="1">
    <brk id="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view="pageBreakPreview" topLeftCell="A6" zoomScale="75" zoomScaleNormal="75" workbookViewId="0">
      <selection activeCell="F19" sqref="F19"/>
    </sheetView>
  </sheetViews>
  <sheetFormatPr defaultRowHeight="12.75"/>
  <cols>
    <col min="1" max="1" width="10.85546875" style="1" customWidth="1"/>
    <col min="2" max="2" width="57" style="1" customWidth="1"/>
    <col min="3" max="3" width="14.1406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140625" style="1" customWidth="1"/>
    <col min="11" max="18" width="7.5703125" style="4" customWidth="1"/>
    <col min="19" max="16384" width="9.140625" style="1"/>
  </cols>
  <sheetData>
    <row r="1" spans="1:21" ht="16.5" customHeight="1">
      <c r="A1" s="6" t="s">
        <v>37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71"/>
    </row>
    <row r="2" spans="1:21" ht="15.75" customHeight="1">
      <c r="A2" s="260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1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</row>
    <row r="4" spans="1:21" ht="30.75" customHeight="1" thickBot="1">
      <c r="A4" s="263" t="s">
        <v>1</v>
      </c>
      <c r="B4" s="264" t="s">
        <v>18</v>
      </c>
      <c r="C4" s="267" t="s">
        <v>19</v>
      </c>
      <c r="D4" s="271" t="s">
        <v>20</v>
      </c>
      <c r="E4" s="271"/>
      <c r="F4" s="271"/>
      <c r="G4" s="271"/>
      <c r="H4" s="271"/>
      <c r="I4" s="273" t="s">
        <v>25</v>
      </c>
      <c r="J4" s="274"/>
      <c r="K4" s="274"/>
      <c r="L4" s="274"/>
      <c r="M4" s="274"/>
      <c r="N4" s="274"/>
      <c r="O4" s="274"/>
      <c r="P4" s="274"/>
      <c r="Q4" s="274"/>
      <c r="R4" s="275"/>
    </row>
    <row r="5" spans="1:21" ht="15" customHeight="1" thickBot="1">
      <c r="A5" s="263"/>
      <c r="B5" s="265"/>
      <c r="C5" s="268"/>
      <c r="D5" s="272"/>
      <c r="E5" s="272"/>
      <c r="F5" s="272"/>
      <c r="G5" s="272"/>
      <c r="H5" s="272"/>
      <c r="I5" s="276"/>
      <c r="J5" s="277"/>
      <c r="K5" s="277"/>
      <c r="L5" s="277"/>
      <c r="M5" s="277"/>
      <c r="N5" s="277"/>
      <c r="O5" s="277"/>
      <c r="P5" s="277"/>
      <c r="Q5" s="277"/>
      <c r="R5" s="278"/>
    </row>
    <row r="6" spans="1:21" ht="15" customHeight="1" thickBot="1">
      <c r="A6" s="263"/>
      <c r="B6" s="265"/>
      <c r="C6" s="268"/>
      <c r="D6" s="279" t="s">
        <v>21</v>
      </c>
      <c r="E6" s="267" t="s">
        <v>22</v>
      </c>
      <c r="F6" s="281" t="s">
        <v>23</v>
      </c>
      <c r="G6" s="282"/>
      <c r="H6" s="283"/>
      <c r="I6" s="284" t="s">
        <v>14</v>
      </c>
      <c r="J6" s="285"/>
      <c r="K6" s="257" t="s">
        <v>15</v>
      </c>
      <c r="L6" s="258"/>
      <c r="M6" s="257" t="s">
        <v>16</v>
      </c>
      <c r="N6" s="258"/>
      <c r="O6" s="257" t="s">
        <v>130</v>
      </c>
      <c r="P6" s="259"/>
      <c r="Q6" s="257" t="s">
        <v>213</v>
      </c>
      <c r="R6" s="259"/>
    </row>
    <row r="7" spans="1:21" ht="15" customHeight="1" thickBot="1">
      <c r="A7" s="263"/>
      <c r="B7" s="265"/>
      <c r="C7" s="268"/>
      <c r="D7" s="279"/>
      <c r="E7" s="268"/>
      <c r="F7" s="286" t="s">
        <v>24</v>
      </c>
      <c r="G7" s="291" t="s">
        <v>83</v>
      </c>
      <c r="H7" s="290"/>
      <c r="I7" s="251" t="s">
        <v>214</v>
      </c>
      <c r="J7" s="254" t="s">
        <v>215</v>
      </c>
      <c r="K7" s="251" t="s">
        <v>81</v>
      </c>
      <c r="L7" s="254" t="s">
        <v>230</v>
      </c>
      <c r="M7" s="251" t="s">
        <v>84</v>
      </c>
      <c r="N7" s="254" t="s">
        <v>231</v>
      </c>
      <c r="O7" s="251" t="s">
        <v>137</v>
      </c>
      <c r="P7" s="254" t="s">
        <v>232</v>
      </c>
      <c r="Q7" s="251" t="s">
        <v>233</v>
      </c>
      <c r="R7" s="254" t="s">
        <v>234</v>
      </c>
    </row>
    <row r="8" spans="1:21" ht="15" customHeight="1" thickBot="1">
      <c r="A8" s="263"/>
      <c r="B8" s="265"/>
      <c r="C8" s="269"/>
      <c r="D8" s="280"/>
      <c r="E8" s="268"/>
      <c r="F8" s="287"/>
      <c r="G8" s="247" t="s">
        <v>78</v>
      </c>
      <c r="H8" s="249" t="s">
        <v>85</v>
      </c>
      <c r="I8" s="252"/>
      <c r="J8" s="255"/>
      <c r="K8" s="252"/>
      <c r="L8" s="255"/>
      <c r="M8" s="252"/>
      <c r="N8" s="255"/>
      <c r="O8" s="252"/>
      <c r="P8" s="255"/>
      <c r="Q8" s="252"/>
      <c r="R8" s="255"/>
    </row>
    <row r="9" spans="1:21" ht="17.25" customHeight="1" thickBot="1">
      <c r="A9" s="263"/>
      <c r="B9" s="265"/>
      <c r="C9" s="268"/>
      <c r="D9" s="280"/>
      <c r="E9" s="268"/>
      <c r="F9" s="287"/>
      <c r="G9" s="248"/>
      <c r="H9" s="250"/>
      <c r="I9" s="252"/>
      <c r="J9" s="255"/>
      <c r="K9" s="252"/>
      <c r="L9" s="255"/>
      <c r="M9" s="252"/>
      <c r="N9" s="255"/>
      <c r="O9" s="252"/>
      <c r="P9" s="255"/>
      <c r="Q9" s="252"/>
      <c r="R9" s="255"/>
    </row>
    <row r="10" spans="1:21" ht="15.75" customHeight="1" thickBot="1">
      <c r="A10" s="263"/>
      <c r="B10" s="265"/>
      <c r="C10" s="268"/>
      <c r="D10" s="280"/>
      <c r="E10" s="268"/>
      <c r="F10" s="287"/>
      <c r="G10" s="248"/>
      <c r="H10" s="250"/>
      <c r="I10" s="252"/>
      <c r="J10" s="255"/>
      <c r="K10" s="252"/>
      <c r="L10" s="255"/>
      <c r="M10" s="252"/>
      <c r="N10" s="255"/>
      <c r="O10" s="252"/>
      <c r="P10" s="255"/>
      <c r="Q10" s="252"/>
      <c r="R10" s="255"/>
    </row>
    <row r="11" spans="1:21" ht="13.5" thickBot="1">
      <c r="A11" s="263"/>
      <c r="B11" s="266"/>
      <c r="C11" s="270"/>
      <c r="D11" s="280"/>
      <c r="E11" s="270"/>
      <c r="F11" s="288"/>
      <c r="G11" s="248"/>
      <c r="H11" s="250"/>
      <c r="I11" s="253"/>
      <c r="J11" s="256"/>
      <c r="K11" s="253"/>
      <c r="L11" s="256"/>
      <c r="M11" s="253"/>
      <c r="N11" s="256"/>
      <c r="O11" s="253"/>
      <c r="P11" s="256"/>
      <c r="Q11" s="253"/>
      <c r="R11" s="256"/>
    </row>
    <row r="12" spans="1:21" s="4" customFormat="1" ht="18" customHeight="1" thickBot="1">
      <c r="A12" s="18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11">
        <v>7</v>
      </c>
      <c r="H12" s="19">
        <v>8</v>
      </c>
      <c r="I12" s="18">
        <v>9</v>
      </c>
      <c r="J12" s="19">
        <v>10</v>
      </c>
      <c r="K12" s="18">
        <v>11</v>
      </c>
      <c r="L12" s="19">
        <v>12</v>
      </c>
      <c r="M12" s="18">
        <v>13</v>
      </c>
      <c r="N12" s="19">
        <v>14</v>
      </c>
      <c r="O12" s="18">
        <v>15</v>
      </c>
      <c r="P12" s="19">
        <v>16</v>
      </c>
      <c r="Q12" s="18">
        <v>17</v>
      </c>
      <c r="R12" s="19">
        <v>18</v>
      </c>
      <c r="U12" s="157"/>
    </row>
    <row r="13" spans="1:21" ht="13.5" hidden="1" thickBot="1">
      <c r="A13" s="20"/>
      <c r="B13" s="21"/>
      <c r="C13" s="3"/>
      <c r="D13" s="3"/>
      <c r="E13" s="3"/>
      <c r="F13" s="3"/>
      <c r="G13" s="21"/>
      <c r="H13" s="21"/>
      <c r="I13" s="3"/>
      <c r="J13" s="3"/>
      <c r="K13" s="23"/>
      <c r="L13" s="24"/>
      <c r="M13" s="23"/>
      <c r="N13" s="24"/>
      <c r="O13" s="23"/>
      <c r="P13" s="25"/>
      <c r="Q13" s="23"/>
      <c r="R13" s="25"/>
    </row>
    <row r="14" spans="1:21" ht="13.5" hidden="1" thickBot="1">
      <c r="A14" s="20"/>
      <c r="B14" s="21"/>
      <c r="C14" s="3"/>
      <c r="D14" s="3"/>
      <c r="E14" s="3"/>
      <c r="F14" s="3"/>
      <c r="G14" s="21"/>
      <c r="H14" s="21"/>
      <c r="I14" s="3"/>
      <c r="J14" s="3"/>
      <c r="K14" s="23"/>
      <c r="L14" s="24"/>
      <c r="M14" s="23"/>
      <c r="N14" s="24"/>
      <c r="O14" s="23"/>
      <c r="P14" s="25"/>
      <c r="Q14" s="23"/>
      <c r="R14" s="25"/>
    </row>
    <row r="15" spans="1:21" ht="13.5" hidden="1" thickBot="1">
      <c r="A15" s="20"/>
      <c r="B15" s="21"/>
      <c r="C15" s="3"/>
      <c r="D15" s="3"/>
      <c r="E15" s="3"/>
      <c r="F15" s="3"/>
      <c r="G15" s="21"/>
      <c r="H15" s="21"/>
      <c r="I15" s="3"/>
      <c r="J15" s="3"/>
      <c r="K15" s="23"/>
      <c r="L15" s="24"/>
      <c r="M15" s="23"/>
      <c r="N15" s="24"/>
      <c r="O15" s="23"/>
      <c r="P15" s="25"/>
      <c r="Q15" s="23"/>
      <c r="R15" s="25"/>
    </row>
    <row r="16" spans="1:21" ht="13.5" hidden="1" thickBot="1">
      <c r="A16" s="20"/>
      <c r="B16" s="21"/>
      <c r="C16" s="3"/>
      <c r="D16" s="3"/>
      <c r="E16" s="3"/>
      <c r="F16" s="3"/>
      <c r="G16" s="21"/>
      <c r="H16" s="21"/>
      <c r="I16" s="3"/>
      <c r="J16" s="3"/>
      <c r="K16" s="23"/>
      <c r="L16" s="24"/>
      <c r="M16" s="23"/>
      <c r="N16" s="24"/>
      <c r="O16" s="23"/>
      <c r="P16" s="25"/>
      <c r="Q16" s="23"/>
      <c r="R16" s="25"/>
    </row>
    <row r="17" spans="1:24" ht="13.5" hidden="1" thickBot="1">
      <c r="A17" s="20"/>
      <c r="B17" s="21"/>
      <c r="C17" s="3"/>
      <c r="D17" s="3"/>
      <c r="E17" s="3"/>
      <c r="F17" s="3"/>
      <c r="G17" s="21"/>
      <c r="H17" s="21"/>
      <c r="I17" s="3"/>
      <c r="J17" s="3"/>
      <c r="K17" s="23"/>
      <c r="L17" s="24"/>
      <c r="M17" s="23"/>
      <c r="N17" s="24"/>
      <c r="O17" s="23"/>
      <c r="P17" s="25"/>
      <c r="Q17" s="23"/>
      <c r="R17" s="25"/>
    </row>
    <row r="18" spans="1:24" s="5" customFormat="1" ht="38.25" customHeight="1" thickBot="1">
      <c r="A18" s="232" t="s">
        <v>39</v>
      </c>
      <c r="B18" s="233" t="s">
        <v>276</v>
      </c>
      <c r="C18" s="152" t="s">
        <v>246</v>
      </c>
      <c r="D18" s="155">
        <f>D19+'4'!D18</f>
        <v>5862</v>
      </c>
      <c r="E18" s="155">
        <f>E19+'4'!E18</f>
        <v>1606</v>
      </c>
      <c r="F18" s="153">
        <f>F19+'4'!F18</f>
        <v>4256</v>
      </c>
      <c r="G18" s="156">
        <f>G19+'4'!G18</f>
        <v>1136</v>
      </c>
      <c r="H18" s="154">
        <f>H19+'4'!H18</f>
        <v>50</v>
      </c>
      <c r="I18" s="155">
        <v>0</v>
      </c>
      <c r="J18" s="154">
        <v>0</v>
      </c>
      <c r="K18" s="155">
        <f>K19+'4'!K18</f>
        <v>304</v>
      </c>
      <c r="L18" s="154">
        <f>L19+'4'!L18</f>
        <v>668</v>
      </c>
      <c r="M18" s="155">
        <f>M19+'4'!M18</f>
        <v>490</v>
      </c>
      <c r="N18" s="154">
        <f>N19+'4'!N18</f>
        <v>776</v>
      </c>
      <c r="O18" s="155">
        <f>O19+'4'!O18</f>
        <v>460</v>
      </c>
      <c r="P18" s="154">
        <f>P19+'4'!P18</f>
        <v>630</v>
      </c>
      <c r="Q18" s="155">
        <f>Q19+'4'!Q18</f>
        <v>528</v>
      </c>
      <c r="R18" s="154">
        <f>R19+'4'!R18</f>
        <v>400</v>
      </c>
    </row>
    <row r="19" spans="1:24" s="5" customFormat="1" ht="38.25" customHeight="1" thickBot="1">
      <c r="A19" s="229" t="s">
        <v>38</v>
      </c>
      <c r="B19" s="230" t="s">
        <v>77</v>
      </c>
      <c r="C19" s="222" t="s">
        <v>245</v>
      </c>
      <c r="D19" s="223">
        <f t="shared" ref="D19:R19" si="0">SUM(D20:D42)</f>
        <v>2720</v>
      </c>
      <c r="E19" s="223">
        <f t="shared" si="0"/>
        <v>906</v>
      </c>
      <c r="F19" s="223">
        <f t="shared" si="0"/>
        <v>1814</v>
      </c>
      <c r="G19" s="224">
        <f t="shared" si="0"/>
        <v>616</v>
      </c>
      <c r="H19" s="225">
        <f t="shared" si="0"/>
        <v>20</v>
      </c>
      <c r="I19" s="226">
        <v>0</v>
      </c>
      <c r="J19" s="227">
        <v>0</v>
      </c>
      <c r="K19" s="226">
        <f t="shared" si="0"/>
        <v>304</v>
      </c>
      <c r="L19" s="228">
        <f t="shared" si="0"/>
        <v>668</v>
      </c>
      <c r="M19" s="226">
        <f t="shared" si="0"/>
        <v>274</v>
      </c>
      <c r="N19" s="228">
        <f t="shared" si="0"/>
        <v>152</v>
      </c>
      <c r="O19" s="226">
        <f t="shared" si="0"/>
        <v>226</v>
      </c>
      <c r="P19" s="227">
        <f t="shared" si="0"/>
        <v>110</v>
      </c>
      <c r="Q19" s="226">
        <f t="shared" si="0"/>
        <v>0</v>
      </c>
      <c r="R19" s="227">
        <f t="shared" si="0"/>
        <v>80</v>
      </c>
      <c r="T19" s="140"/>
      <c r="U19" s="140"/>
      <c r="V19" s="140"/>
      <c r="W19" s="140"/>
      <c r="X19" s="140"/>
    </row>
    <row r="20" spans="1:24" ht="24" customHeight="1" thickBot="1">
      <c r="A20" s="74" t="s">
        <v>40</v>
      </c>
      <c r="B20" s="26" t="s">
        <v>146</v>
      </c>
      <c r="C20" s="57" t="s">
        <v>188</v>
      </c>
      <c r="D20" s="28">
        <f>E20+F20</f>
        <v>194</v>
      </c>
      <c r="E20" s="28">
        <v>64</v>
      </c>
      <c r="F20" s="28">
        <f>K20+L20+M20+N20+Q20+R20+O20+P20</f>
        <v>130</v>
      </c>
      <c r="G20" s="121">
        <v>120</v>
      </c>
      <c r="H20" s="31"/>
      <c r="I20" s="32"/>
      <c r="J20" s="34"/>
      <c r="K20" s="32">
        <v>64</v>
      </c>
      <c r="L20" s="33">
        <v>66</v>
      </c>
      <c r="M20" s="32"/>
      <c r="N20" s="33"/>
      <c r="O20" s="32"/>
      <c r="P20" s="34"/>
      <c r="Q20" s="32"/>
      <c r="R20" s="34"/>
      <c r="U20" s="50"/>
      <c r="V20" s="50"/>
    </row>
    <row r="21" spans="1:24" ht="24" customHeight="1" thickBot="1">
      <c r="A21" s="74" t="s">
        <v>41</v>
      </c>
      <c r="B21" s="124" t="s">
        <v>147</v>
      </c>
      <c r="C21" s="122" t="s">
        <v>187</v>
      </c>
      <c r="D21" s="28">
        <f t="shared" ref="D21:D42" si="1">E21+F21</f>
        <v>102</v>
      </c>
      <c r="E21" s="28">
        <f t="shared" ref="E21:E42" si="2">F21*0.5</f>
        <v>34</v>
      </c>
      <c r="F21" s="28">
        <f t="shared" ref="F21:F42" si="3">K21+L21+M21+N21+Q21+R21+O21+P21</f>
        <v>68</v>
      </c>
      <c r="G21" s="121">
        <v>30</v>
      </c>
      <c r="H21" s="31"/>
      <c r="I21" s="32"/>
      <c r="J21" s="34"/>
      <c r="K21" s="32"/>
      <c r="L21" s="33">
        <v>68</v>
      </c>
      <c r="M21" s="32"/>
      <c r="N21" s="33"/>
      <c r="O21" s="32"/>
      <c r="P21" s="34"/>
      <c r="Q21" s="32"/>
      <c r="R21" s="34"/>
      <c r="T21" s="50"/>
    </row>
    <row r="22" spans="1:24" ht="24" customHeight="1" thickBot="1">
      <c r="A22" s="74" t="s">
        <v>42</v>
      </c>
      <c r="B22" s="124" t="s">
        <v>148</v>
      </c>
      <c r="C22" s="57" t="s">
        <v>188</v>
      </c>
      <c r="D22" s="28">
        <f t="shared" si="1"/>
        <v>174</v>
      </c>
      <c r="E22" s="28">
        <f t="shared" si="2"/>
        <v>58</v>
      </c>
      <c r="F22" s="28">
        <f t="shared" si="3"/>
        <v>116</v>
      </c>
      <c r="G22" s="121">
        <v>16</v>
      </c>
      <c r="H22" s="31"/>
      <c r="I22" s="32"/>
      <c r="J22" s="34"/>
      <c r="K22" s="32">
        <v>48</v>
      </c>
      <c r="L22" s="33">
        <v>68</v>
      </c>
      <c r="M22" s="32"/>
      <c r="N22" s="33"/>
      <c r="O22" s="32"/>
      <c r="P22" s="34"/>
      <c r="Q22" s="32"/>
      <c r="R22" s="34"/>
      <c r="U22" s="50"/>
    </row>
    <row r="23" spans="1:24" ht="24" customHeight="1" thickBot="1">
      <c r="A23" s="74" t="s">
        <v>43</v>
      </c>
      <c r="B23" s="124" t="s">
        <v>149</v>
      </c>
      <c r="C23" s="11" t="s">
        <v>191</v>
      </c>
      <c r="D23" s="28">
        <f t="shared" si="1"/>
        <v>126</v>
      </c>
      <c r="E23" s="28">
        <f t="shared" si="2"/>
        <v>42</v>
      </c>
      <c r="F23" s="28">
        <f t="shared" si="3"/>
        <v>84</v>
      </c>
      <c r="G23" s="121">
        <v>10</v>
      </c>
      <c r="H23" s="31"/>
      <c r="I23" s="32"/>
      <c r="J23" s="34"/>
      <c r="K23" s="32">
        <v>84</v>
      </c>
      <c r="L23" s="33"/>
      <c r="M23" s="32"/>
      <c r="N23" s="33"/>
      <c r="O23" s="32"/>
      <c r="P23" s="34"/>
      <c r="Q23" s="32"/>
      <c r="R23" s="34"/>
    </row>
    <row r="24" spans="1:24" ht="24" customHeight="1" thickBot="1">
      <c r="A24" s="74" t="s">
        <v>44</v>
      </c>
      <c r="B24" s="124" t="s">
        <v>150</v>
      </c>
      <c r="C24" s="11" t="s">
        <v>184</v>
      </c>
      <c r="D24" s="28">
        <f t="shared" si="1"/>
        <v>132</v>
      </c>
      <c r="E24" s="28">
        <f t="shared" si="2"/>
        <v>44</v>
      </c>
      <c r="F24" s="28">
        <f t="shared" si="3"/>
        <v>88</v>
      </c>
      <c r="G24" s="121">
        <v>26</v>
      </c>
      <c r="H24" s="31"/>
      <c r="I24" s="32"/>
      <c r="J24" s="34"/>
      <c r="K24" s="32"/>
      <c r="L24" s="33">
        <v>88</v>
      </c>
      <c r="M24" s="32"/>
      <c r="N24" s="33"/>
      <c r="O24" s="32"/>
      <c r="P24" s="34"/>
      <c r="Q24" s="32"/>
      <c r="R24" s="34"/>
      <c r="T24" s="50"/>
    </row>
    <row r="25" spans="1:24" ht="24" customHeight="1" thickBot="1">
      <c r="A25" s="181" t="s">
        <v>45</v>
      </c>
      <c r="B25" s="128" t="s">
        <v>151</v>
      </c>
      <c r="C25" s="122" t="s">
        <v>236</v>
      </c>
      <c r="D25" s="164">
        <f t="shared" si="1"/>
        <v>184</v>
      </c>
      <c r="E25" s="164">
        <v>62</v>
      </c>
      <c r="F25" s="164">
        <f t="shared" si="3"/>
        <v>122</v>
      </c>
      <c r="G25" s="174">
        <v>40</v>
      </c>
      <c r="H25" s="59"/>
      <c r="I25" s="51"/>
      <c r="J25" s="53"/>
      <c r="K25" s="51">
        <v>28</v>
      </c>
      <c r="L25" s="52">
        <v>94</v>
      </c>
      <c r="M25" s="51"/>
      <c r="N25" s="52"/>
      <c r="O25" s="51"/>
      <c r="P25" s="53"/>
      <c r="Q25" s="51"/>
      <c r="R25" s="53"/>
    </row>
    <row r="26" spans="1:24" ht="24" customHeight="1" thickBot="1">
      <c r="A26" s="74" t="s">
        <v>46</v>
      </c>
      <c r="B26" s="124" t="s">
        <v>152</v>
      </c>
      <c r="C26" s="11" t="s">
        <v>191</v>
      </c>
      <c r="D26" s="28">
        <f t="shared" si="1"/>
        <v>104</v>
      </c>
      <c r="E26" s="28">
        <v>34</v>
      </c>
      <c r="F26" s="28">
        <f t="shared" si="3"/>
        <v>70</v>
      </c>
      <c r="G26" s="121">
        <v>12</v>
      </c>
      <c r="H26" s="31"/>
      <c r="I26" s="32"/>
      <c r="J26" s="34"/>
      <c r="K26" s="32"/>
      <c r="L26" s="33"/>
      <c r="M26" s="32">
        <v>70</v>
      </c>
      <c r="N26" s="33"/>
      <c r="O26" s="32"/>
      <c r="P26" s="34"/>
      <c r="Q26" s="32"/>
      <c r="R26" s="34"/>
    </row>
    <row r="27" spans="1:24" ht="24" customHeight="1" thickBot="1">
      <c r="A27" s="74" t="s">
        <v>47</v>
      </c>
      <c r="B27" s="124" t="s">
        <v>153</v>
      </c>
      <c r="C27" s="11" t="s">
        <v>187</v>
      </c>
      <c r="D27" s="28">
        <f t="shared" si="1"/>
        <v>112</v>
      </c>
      <c r="E27" s="28">
        <v>38</v>
      </c>
      <c r="F27" s="28">
        <f t="shared" si="3"/>
        <v>74</v>
      </c>
      <c r="G27" s="121">
        <v>20</v>
      </c>
      <c r="H27" s="31"/>
      <c r="I27" s="32"/>
      <c r="J27" s="34"/>
      <c r="K27" s="32"/>
      <c r="L27" s="33">
        <v>74</v>
      </c>
      <c r="M27" s="32"/>
      <c r="N27" s="33"/>
      <c r="O27" s="32"/>
      <c r="P27" s="34"/>
      <c r="Q27" s="32"/>
      <c r="R27" s="34"/>
      <c r="U27" s="50"/>
    </row>
    <row r="28" spans="1:24" ht="24" customHeight="1" thickBot="1">
      <c r="A28" s="181" t="s">
        <v>48</v>
      </c>
      <c r="B28" s="128" t="s">
        <v>154</v>
      </c>
      <c r="C28" s="122" t="s">
        <v>212</v>
      </c>
      <c r="D28" s="164">
        <f t="shared" si="1"/>
        <v>144</v>
      </c>
      <c r="E28" s="164">
        <f t="shared" si="2"/>
        <v>48</v>
      </c>
      <c r="F28" s="164">
        <f t="shared" si="3"/>
        <v>96</v>
      </c>
      <c r="G28" s="174">
        <v>14</v>
      </c>
      <c r="H28" s="59">
        <v>20</v>
      </c>
      <c r="I28" s="51"/>
      <c r="J28" s="53"/>
      <c r="K28" s="51"/>
      <c r="L28" s="52"/>
      <c r="M28" s="51">
        <v>48</v>
      </c>
      <c r="N28" s="52">
        <v>48</v>
      </c>
      <c r="O28" s="51"/>
      <c r="P28" s="53"/>
      <c r="Q28" s="51"/>
      <c r="R28" s="53"/>
    </row>
    <row r="29" spans="1:24" ht="24" customHeight="1" thickBot="1">
      <c r="A29" s="74" t="s">
        <v>49</v>
      </c>
      <c r="B29" s="124" t="s">
        <v>155</v>
      </c>
      <c r="C29" s="11" t="s">
        <v>191</v>
      </c>
      <c r="D29" s="28">
        <f t="shared" si="1"/>
        <v>96</v>
      </c>
      <c r="E29" s="28">
        <f t="shared" si="2"/>
        <v>32</v>
      </c>
      <c r="F29" s="28">
        <f t="shared" si="3"/>
        <v>64</v>
      </c>
      <c r="G29" s="121">
        <v>14</v>
      </c>
      <c r="H29" s="31"/>
      <c r="I29" s="32"/>
      <c r="J29" s="34"/>
      <c r="K29" s="32"/>
      <c r="L29" s="33"/>
      <c r="M29" s="32"/>
      <c r="N29" s="33">
        <v>64</v>
      </c>
      <c r="O29" s="32"/>
      <c r="P29" s="34"/>
      <c r="Q29" s="32"/>
      <c r="R29" s="34"/>
    </row>
    <row r="30" spans="1:24" ht="38.25" customHeight="1" thickBot="1">
      <c r="A30" s="74" t="s">
        <v>50</v>
      </c>
      <c r="B30" s="124" t="s">
        <v>156</v>
      </c>
      <c r="C30" s="11" t="s">
        <v>187</v>
      </c>
      <c r="D30" s="28">
        <f t="shared" si="1"/>
        <v>90</v>
      </c>
      <c r="E30" s="28">
        <f t="shared" si="2"/>
        <v>30</v>
      </c>
      <c r="F30" s="28">
        <f t="shared" si="3"/>
        <v>60</v>
      </c>
      <c r="G30" s="121">
        <v>24</v>
      </c>
      <c r="H30" s="31"/>
      <c r="I30" s="32"/>
      <c r="J30" s="34"/>
      <c r="K30" s="32"/>
      <c r="L30" s="33"/>
      <c r="M30" s="32">
        <v>60</v>
      </c>
      <c r="N30" s="33"/>
      <c r="O30" s="32"/>
      <c r="P30" s="34"/>
      <c r="Q30" s="32"/>
      <c r="R30" s="34"/>
      <c r="T30" s="50"/>
    </row>
    <row r="31" spans="1:24" ht="24.75" customHeight="1" thickBot="1">
      <c r="A31" s="74" t="s">
        <v>51</v>
      </c>
      <c r="B31" s="124" t="s">
        <v>157</v>
      </c>
      <c r="C31" s="11" t="s">
        <v>191</v>
      </c>
      <c r="D31" s="28">
        <f t="shared" si="1"/>
        <v>134</v>
      </c>
      <c r="E31" s="28">
        <v>44</v>
      </c>
      <c r="F31" s="28">
        <f t="shared" si="3"/>
        <v>90</v>
      </c>
      <c r="G31" s="121">
        <v>24</v>
      </c>
      <c r="H31" s="31"/>
      <c r="I31" s="32"/>
      <c r="J31" s="34"/>
      <c r="K31" s="32"/>
      <c r="L31" s="33"/>
      <c r="M31" s="32"/>
      <c r="N31" s="33"/>
      <c r="O31" s="32">
        <v>90</v>
      </c>
      <c r="P31" s="34"/>
      <c r="Q31" s="32"/>
      <c r="R31" s="34"/>
    </row>
    <row r="32" spans="1:24" ht="24.75" customHeight="1" thickBot="1">
      <c r="A32" s="74" t="s">
        <v>80</v>
      </c>
      <c r="B32" s="26" t="s">
        <v>158</v>
      </c>
      <c r="C32" s="11" t="s">
        <v>184</v>
      </c>
      <c r="D32" s="28">
        <f t="shared" si="1"/>
        <v>64</v>
      </c>
      <c r="E32" s="28">
        <v>22</v>
      </c>
      <c r="F32" s="28">
        <f t="shared" si="3"/>
        <v>42</v>
      </c>
      <c r="G32" s="121">
        <v>10</v>
      </c>
      <c r="H32" s="31"/>
      <c r="I32" s="32"/>
      <c r="J32" s="34"/>
      <c r="K32" s="32"/>
      <c r="L32" s="33"/>
      <c r="M32" s="32"/>
      <c r="N32" s="33"/>
      <c r="O32" s="32"/>
      <c r="P32" s="34">
        <v>42</v>
      </c>
      <c r="Q32" s="32"/>
      <c r="R32" s="34"/>
    </row>
    <row r="33" spans="1:18" ht="24.75" customHeight="1" thickBot="1">
      <c r="A33" s="74" t="s">
        <v>122</v>
      </c>
      <c r="B33" s="234" t="s">
        <v>118</v>
      </c>
      <c r="C33" s="11" t="s">
        <v>187</v>
      </c>
      <c r="D33" s="28">
        <f t="shared" si="1"/>
        <v>102</v>
      </c>
      <c r="E33" s="28">
        <f t="shared" si="2"/>
        <v>34</v>
      </c>
      <c r="F33" s="28">
        <f t="shared" si="3"/>
        <v>68</v>
      </c>
      <c r="G33" s="121">
        <v>48</v>
      </c>
      <c r="H33" s="31"/>
      <c r="I33" s="32"/>
      <c r="J33" s="34"/>
      <c r="K33" s="32"/>
      <c r="L33" s="33"/>
      <c r="M33" s="32"/>
      <c r="N33" s="33"/>
      <c r="O33" s="32"/>
      <c r="P33" s="34">
        <v>68</v>
      </c>
      <c r="Q33" s="32"/>
      <c r="R33" s="34"/>
    </row>
    <row r="34" spans="1:18" ht="24.75" customHeight="1" thickBot="1">
      <c r="A34" s="74" t="s">
        <v>135</v>
      </c>
      <c r="B34" s="234" t="s">
        <v>171</v>
      </c>
      <c r="C34" s="11" t="s">
        <v>191</v>
      </c>
      <c r="D34" s="28">
        <f t="shared" ref="D34:D39" si="4">E34+F34</f>
        <v>120</v>
      </c>
      <c r="E34" s="28">
        <f t="shared" si="2"/>
        <v>40</v>
      </c>
      <c r="F34" s="28">
        <f t="shared" ref="F34:F39" si="5">K34+L34+M34+N34+Q34+R34+O34+P34</f>
        <v>80</v>
      </c>
      <c r="G34" s="121">
        <v>40</v>
      </c>
      <c r="H34" s="31"/>
      <c r="I34" s="32"/>
      <c r="J34" s="34"/>
      <c r="K34" s="32">
        <v>80</v>
      </c>
      <c r="L34" s="33"/>
      <c r="M34" s="32"/>
      <c r="N34" s="33"/>
      <c r="O34" s="32"/>
      <c r="P34" s="34"/>
      <c r="Q34" s="32"/>
      <c r="R34" s="34"/>
    </row>
    <row r="35" spans="1:18" ht="24.75" customHeight="1" thickBot="1">
      <c r="A35" s="74" t="s">
        <v>136</v>
      </c>
      <c r="B35" s="234" t="s">
        <v>172</v>
      </c>
      <c r="C35" s="11" t="s">
        <v>184</v>
      </c>
      <c r="D35" s="28">
        <f t="shared" si="4"/>
        <v>98</v>
      </c>
      <c r="E35" s="28">
        <v>32</v>
      </c>
      <c r="F35" s="28">
        <f t="shared" si="5"/>
        <v>66</v>
      </c>
      <c r="G35" s="121">
        <v>10</v>
      </c>
      <c r="H35" s="31"/>
      <c r="I35" s="32"/>
      <c r="J35" s="34"/>
      <c r="K35" s="32"/>
      <c r="L35" s="33">
        <v>66</v>
      </c>
      <c r="M35" s="32"/>
      <c r="N35" s="33"/>
      <c r="O35" s="32"/>
      <c r="P35" s="34"/>
      <c r="Q35" s="32"/>
      <c r="R35" s="34"/>
    </row>
    <row r="36" spans="1:18" ht="24.75" customHeight="1" thickBot="1">
      <c r="A36" s="74" t="s">
        <v>138</v>
      </c>
      <c r="B36" s="234" t="s">
        <v>173</v>
      </c>
      <c r="C36" s="11" t="s">
        <v>184</v>
      </c>
      <c r="D36" s="28">
        <f t="shared" si="4"/>
        <v>106</v>
      </c>
      <c r="E36" s="28">
        <v>36</v>
      </c>
      <c r="F36" s="28">
        <f t="shared" si="5"/>
        <v>70</v>
      </c>
      <c r="G36" s="121">
        <v>24</v>
      </c>
      <c r="H36" s="31"/>
      <c r="I36" s="32"/>
      <c r="J36" s="34"/>
      <c r="K36" s="32"/>
      <c r="L36" s="33">
        <v>70</v>
      </c>
      <c r="M36" s="32"/>
      <c r="N36" s="33"/>
      <c r="O36" s="32"/>
      <c r="P36" s="34"/>
      <c r="Q36" s="32"/>
      <c r="R36" s="34"/>
    </row>
    <row r="37" spans="1:18" ht="24.75" customHeight="1" thickBot="1">
      <c r="A37" s="181" t="s">
        <v>139</v>
      </c>
      <c r="B37" s="235" t="s">
        <v>194</v>
      </c>
      <c r="C37" s="122" t="s">
        <v>235</v>
      </c>
      <c r="D37" s="164">
        <f t="shared" si="4"/>
        <v>110</v>
      </c>
      <c r="E37" s="164">
        <v>36</v>
      </c>
      <c r="F37" s="164">
        <f t="shared" si="5"/>
        <v>74</v>
      </c>
      <c r="G37" s="174">
        <v>12</v>
      </c>
      <c r="H37" s="59"/>
      <c r="I37" s="51"/>
      <c r="J37" s="53"/>
      <c r="K37" s="51"/>
      <c r="L37" s="52">
        <v>26</v>
      </c>
      <c r="M37" s="51">
        <v>48</v>
      </c>
      <c r="N37" s="52"/>
      <c r="O37" s="51"/>
      <c r="P37" s="53"/>
      <c r="Q37" s="51"/>
      <c r="R37" s="53"/>
    </row>
    <row r="38" spans="1:18" ht="24.75" customHeight="1" thickBot="1">
      <c r="A38" s="181" t="s">
        <v>140</v>
      </c>
      <c r="B38" s="235" t="s">
        <v>182</v>
      </c>
      <c r="C38" s="163" t="s">
        <v>187</v>
      </c>
      <c r="D38" s="164">
        <f t="shared" si="4"/>
        <v>112</v>
      </c>
      <c r="E38" s="164">
        <v>38</v>
      </c>
      <c r="F38" s="164">
        <f t="shared" si="5"/>
        <v>74</v>
      </c>
      <c r="G38" s="174">
        <v>22</v>
      </c>
      <c r="H38" s="59"/>
      <c r="I38" s="51"/>
      <c r="J38" s="53"/>
      <c r="K38" s="51"/>
      <c r="L38" s="52"/>
      <c r="M38" s="51"/>
      <c r="N38" s="52"/>
      <c r="O38" s="51">
        <v>74</v>
      </c>
      <c r="P38" s="53"/>
      <c r="Q38" s="51"/>
      <c r="R38" s="53"/>
    </row>
    <row r="39" spans="1:18" ht="24.75" customHeight="1" thickBot="1">
      <c r="A39" s="181" t="s">
        <v>174</v>
      </c>
      <c r="B39" s="235" t="s">
        <v>237</v>
      </c>
      <c r="C39" s="122" t="s">
        <v>188</v>
      </c>
      <c r="D39" s="164">
        <f t="shared" si="4"/>
        <v>152</v>
      </c>
      <c r="E39" s="164">
        <v>50</v>
      </c>
      <c r="F39" s="164">
        <f t="shared" si="5"/>
        <v>102</v>
      </c>
      <c r="G39" s="174">
        <v>38</v>
      </c>
      <c r="H39" s="59"/>
      <c r="I39" s="51"/>
      <c r="J39" s="53"/>
      <c r="K39" s="51"/>
      <c r="L39" s="52"/>
      <c r="M39" s="51"/>
      <c r="N39" s="52">
        <v>40</v>
      </c>
      <c r="O39" s="51">
        <v>62</v>
      </c>
      <c r="P39" s="53"/>
      <c r="Q39" s="51"/>
      <c r="R39" s="53"/>
    </row>
    <row r="40" spans="1:18" ht="24.75" customHeight="1" thickBot="1">
      <c r="A40" s="181" t="s">
        <v>175</v>
      </c>
      <c r="B40" s="170" t="s">
        <v>170</v>
      </c>
      <c r="C40" s="163" t="s">
        <v>184</v>
      </c>
      <c r="D40" s="164">
        <f t="shared" si="1"/>
        <v>72</v>
      </c>
      <c r="E40" s="164">
        <f>F40*0.5</f>
        <v>24</v>
      </c>
      <c r="F40" s="164">
        <f t="shared" si="3"/>
        <v>48</v>
      </c>
      <c r="G40" s="174">
        <v>18</v>
      </c>
      <c r="H40" s="59"/>
      <c r="I40" s="51"/>
      <c r="J40" s="53"/>
      <c r="K40" s="51"/>
      <c r="L40" s="52"/>
      <c r="M40" s="51">
        <v>48</v>
      </c>
      <c r="N40" s="52"/>
      <c r="O40" s="51"/>
      <c r="P40" s="53"/>
      <c r="Q40" s="51"/>
      <c r="R40" s="53"/>
    </row>
    <row r="41" spans="1:18" ht="36" customHeight="1" thickBot="1">
      <c r="A41" s="181" t="s">
        <v>176</v>
      </c>
      <c r="B41" s="170" t="s">
        <v>178</v>
      </c>
      <c r="C41" s="163" t="s">
        <v>184</v>
      </c>
      <c r="D41" s="164">
        <f t="shared" si="1"/>
        <v>72</v>
      </c>
      <c r="E41" s="164">
        <f t="shared" si="2"/>
        <v>24</v>
      </c>
      <c r="F41" s="164">
        <f t="shared" si="3"/>
        <v>48</v>
      </c>
      <c r="G41" s="174">
        <v>12</v>
      </c>
      <c r="H41" s="59"/>
      <c r="I41" s="51"/>
      <c r="J41" s="53"/>
      <c r="K41" s="51"/>
      <c r="L41" s="52">
        <v>48</v>
      </c>
      <c r="M41" s="51"/>
      <c r="N41" s="52"/>
      <c r="O41" s="51"/>
      <c r="P41" s="53"/>
      <c r="Q41" s="51"/>
      <c r="R41" s="53"/>
    </row>
    <row r="42" spans="1:18" ht="24.75" customHeight="1" thickBot="1">
      <c r="A42" s="181" t="s">
        <v>177</v>
      </c>
      <c r="B42" s="170" t="s">
        <v>179</v>
      </c>
      <c r="C42" s="163" t="s">
        <v>187</v>
      </c>
      <c r="D42" s="164">
        <f t="shared" si="1"/>
        <v>120</v>
      </c>
      <c r="E42" s="164">
        <f t="shared" si="2"/>
        <v>40</v>
      </c>
      <c r="F42" s="164">
        <f t="shared" si="3"/>
        <v>80</v>
      </c>
      <c r="G42" s="174">
        <v>32</v>
      </c>
      <c r="H42" s="59"/>
      <c r="I42" s="51"/>
      <c r="J42" s="53"/>
      <c r="K42" s="51"/>
      <c r="L42" s="52"/>
      <c r="M42" s="51"/>
      <c r="N42" s="52"/>
      <c r="O42" s="51"/>
      <c r="P42" s="53"/>
      <c r="Q42" s="51"/>
      <c r="R42" s="53">
        <v>80</v>
      </c>
    </row>
    <row r="43" spans="1:18" ht="18" customHeight="1"/>
    <row r="44" spans="1:18" ht="18" customHeight="1"/>
    <row r="45" spans="1:18" ht="18" customHeight="1"/>
    <row r="46" spans="1:18" ht="18" customHeight="1"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K48" s="1"/>
      <c r="L48" s="1"/>
      <c r="M48" s="1"/>
      <c r="N48" s="1"/>
      <c r="O48" s="1"/>
      <c r="P48" s="1"/>
      <c r="Q48" s="1"/>
      <c r="R48" s="1"/>
    </row>
  </sheetData>
  <mergeCells count="28">
    <mergeCell ref="K7:K11"/>
    <mergeCell ref="L7:L11"/>
    <mergeCell ref="N7:N11"/>
    <mergeCell ref="P7:P11"/>
    <mergeCell ref="J7:J11"/>
    <mergeCell ref="I6:J6"/>
    <mergeCell ref="I7:I11"/>
    <mergeCell ref="I4:R5"/>
    <mergeCell ref="A2:R2"/>
    <mergeCell ref="K6:L6"/>
    <mergeCell ref="M6:N6"/>
    <mergeCell ref="F6:H6"/>
    <mergeCell ref="Q7:Q11"/>
    <mergeCell ref="O6:P6"/>
    <mergeCell ref="O7:O11"/>
    <mergeCell ref="M7:M11"/>
    <mergeCell ref="Q6:R6"/>
    <mergeCell ref="R7:R11"/>
    <mergeCell ref="G7:H7"/>
    <mergeCell ref="G8:G11"/>
    <mergeCell ref="F7:F11"/>
    <mergeCell ref="A4:A11"/>
    <mergeCell ref="B4:B11"/>
    <mergeCell ref="C4:C11"/>
    <mergeCell ref="D4:H5"/>
    <mergeCell ref="D6:D11"/>
    <mergeCell ref="E6:E11"/>
    <mergeCell ref="H8:H11"/>
  </mergeCells>
  <conditionalFormatting sqref="F20:F42">
    <cfRule type="expression" dxfId="8" priority="27" stopIfTrue="1">
      <formula>#REF!+#REF!+'3'!#REF!+H20&lt;&gt;F20</formula>
    </cfRule>
  </conditionalFormatting>
  <conditionalFormatting sqref="F20:F42">
    <cfRule type="expression" dxfId="7" priority="28" stopIfTrue="1">
      <formula>'3'!#REF!+'3'!#REF!+G20+H20&lt;&gt;F20</formula>
    </cfRule>
  </conditionalFormatting>
  <pageMargins left="0.25" right="0.25" top="0.51" bottom="0.49" header="0.5" footer="0.5"/>
  <pageSetup paperSize="9" scale="62" orientation="landscape" r:id="rId1"/>
  <headerFooter alignWithMargins="0"/>
  <rowBreaks count="1" manualBreakCount="1">
    <brk id="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view="pageBreakPreview" zoomScale="75" zoomScaleNormal="75" workbookViewId="0">
      <selection activeCell="P22" sqref="P22"/>
    </sheetView>
  </sheetViews>
  <sheetFormatPr defaultRowHeight="12.75"/>
  <cols>
    <col min="1" max="1" width="11.5703125" style="1" customWidth="1"/>
    <col min="2" max="2" width="67.42578125" style="1" customWidth="1"/>
    <col min="3" max="3" width="13.57031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1406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132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71"/>
    </row>
    <row r="2" spans="1:18" ht="15.75" customHeight="1">
      <c r="A2" s="260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</row>
    <row r="4" spans="1:18" ht="30.75" customHeight="1" thickBot="1">
      <c r="A4" s="263" t="s">
        <v>1</v>
      </c>
      <c r="B4" s="264" t="s">
        <v>18</v>
      </c>
      <c r="C4" s="267" t="s">
        <v>19</v>
      </c>
      <c r="D4" s="271" t="s">
        <v>20</v>
      </c>
      <c r="E4" s="271"/>
      <c r="F4" s="271"/>
      <c r="G4" s="271"/>
      <c r="H4" s="271"/>
      <c r="I4" s="273" t="s">
        <v>25</v>
      </c>
      <c r="J4" s="274"/>
      <c r="K4" s="274"/>
      <c r="L4" s="274"/>
      <c r="M4" s="274"/>
      <c r="N4" s="274"/>
      <c r="O4" s="274"/>
      <c r="P4" s="274"/>
      <c r="Q4" s="274"/>
      <c r="R4" s="275"/>
    </row>
    <row r="5" spans="1:18" ht="15" customHeight="1" thickBot="1">
      <c r="A5" s="263"/>
      <c r="B5" s="265"/>
      <c r="C5" s="268"/>
      <c r="D5" s="272"/>
      <c r="E5" s="272"/>
      <c r="F5" s="272"/>
      <c r="G5" s="272"/>
      <c r="H5" s="272"/>
      <c r="I5" s="276"/>
      <c r="J5" s="277"/>
      <c r="K5" s="277"/>
      <c r="L5" s="277"/>
      <c r="M5" s="277"/>
      <c r="N5" s="277"/>
      <c r="O5" s="277"/>
      <c r="P5" s="277"/>
      <c r="Q5" s="277"/>
      <c r="R5" s="278"/>
    </row>
    <row r="6" spans="1:18" ht="15" customHeight="1" thickBot="1">
      <c r="A6" s="263"/>
      <c r="B6" s="265"/>
      <c r="C6" s="268"/>
      <c r="D6" s="279" t="s">
        <v>21</v>
      </c>
      <c r="E6" s="267" t="s">
        <v>22</v>
      </c>
      <c r="F6" s="281" t="s">
        <v>23</v>
      </c>
      <c r="G6" s="282"/>
      <c r="H6" s="283"/>
      <c r="I6" s="284" t="s">
        <v>14</v>
      </c>
      <c r="J6" s="285"/>
      <c r="K6" s="257" t="s">
        <v>15</v>
      </c>
      <c r="L6" s="258"/>
      <c r="M6" s="257" t="s">
        <v>16</v>
      </c>
      <c r="N6" s="258"/>
      <c r="O6" s="257" t="s">
        <v>130</v>
      </c>
      <c r="P6" s="259"/>
      <c r="Q6" s="257" t="s">
        <v>213</v>
      </c>
      <c r="R6" s="259"/>
    </row>
    <row r="7" spans="1:18" ht="15" customHeight="1" thickBot="1">
      <c r="A7" s="263"/>
      <c r="B7" s="265"/>
      <c r="C7" s="268"/>
      <c r="D7" s="279"/>
      <c r="E7" s="268"/>
      <c r="F7" s="286" t="s">
        <v>24</v>
      </c>
      <c r="G7" s="291" t="s">
        <v>83</v>
      </c>
      <c r="H7" s="290"/>
      <c r="I7" s="251" t="s">
        <v>214</v>
      </c>
      <c r="J7" s="254" t="s">
        <v>215</v>
      </c>
      <c r="K7" s="251" t="s">
        <v>81</v>
      </c>
      <c r="L7" s="254" t="s">
        <v>230</v>
      </c>
      <c r="M7" s="251" t="s">
        <v>84</v>
      </c>
      <c r="N7" s="254" t="s">
        <v>231</v>
      </c>
      <c r="O7" s="251" t="s">
        <v>137</v>
      </c>
      <c r="P7" s="254" t="s">
        <v>232</v>
      </c>
      <c r="Q7" s="251" t="s">
        <v>233</v>
      </c>
      <c r="R7" s="254" t="s">
        <v>234</v>
      </c>
    </row>
    <row r="8" spans="1:18" ht="15" customHeight="1" thickBot="1">
      <c r="A8" s="263"/>
      <c r="B8" s="265"/>
      <c r="C8" s="269"/>
      <c r="D8" s="280"/>
      <c r="E8" s="268"/>
      <c r="F8" s="287"/>
      <c r="G8" s="247" t="s">
        <v>78</v>
      </c>
      <c r="H8" s="249" t="s">
        <v>85</v>
      </c>
      <c r="I8" s="252"/>
      <c r="J8" s="255"/>
      <c r="K8" s="252"/>
      <c r="L8" s="255"/>
      <c r="M8" s="252"/>
      <c r="N8" s="255"/>
      <c r="O8" s="252"/>
      <c r="P8" s="255"/>
      <c r="Q8" s="252"/>
      <c r="R8" s="255"/>
    </row>
    <row r="9" spans="1:18" ht="17.25" customHeight="1" thickBot="1">
      <c r="A9" s="263"/>
      <c r="B9" s="265"/>
      <c r="C9" s="268"/>
      <c r="D9" s="280"/>
      <c r="E9" s="268"/>
      <c r="F9" s="287"/>
      <c r="G9" s="248"/>
      <c r="H9" s="250"/>
      <c r="I9" s="252"/>
      <c r="J9" s="255"/>
      <c r="K9" s="252"/>
      <c r="L9" s="255"/>
      <c r="M9" s="252"/>
      <c r="N9" s="255"/>
      <c r="O9" s="252"/>
      <c r="P9" s="255"/>
      <c r="Q9" s="252"/>
      <c r="R9" s="255"/>
    </row>
    <row r="10" spans="1:18" ht="15.75" customHeight="1" thickBot="1">
      <c r="A10" s="263"/>
      <c r="B10" s="265"/>
      <c r="C10" s="268"/>
      <c r="D10" s="280"/>
      <c r="E10" s="268"/>
      <c r="F10" s="287"/>
      <c r="G10" s="248"/>
      <c r="H10" s="250"/>
      <c r="I10" s="252"/>
      <c r="J10" s="255"/>
      <c r="K10" s="252"/>
      <c r="L10" s="255"/>
      <c r="M10" s="252"/>
      <c r="N10" s="255"/>
      <c r="O10" s="252"/>
      <c r="P10" s="255"/>
      <c r="Q10" s="252"/>
      <c r="R10" s="255"/>
    </row>
    <row r="11" spans="1:18" ht="13.5" thickBot="1">
      <c r="A11" s="263"/>
      <c r="B11" s="266"/>
      <c r="C11" s="270"/>
      <c r="D11" s="280"/>
      <c r="E11" s="270"/>
      <c r="F11" s="288"/>
      <c r="G11" s="248"/>
      <c r="H11" s="250"/>
      <c r="I11" s="253"/>
      <c r="J11" s="256"/>
      <c r="K11" s="253"/>
      <c r="L11" s="256"/>
      <c r="M11" s="253"/>
      <c r="N11" s="256"/>
      <c r="O11" s="253"/>
      <c r="P11" s="256"/>
      <c r="Q11" s="253"/>
      <c r="R11" s="256"/>
    </row>
    <row r="12" spans="1:18" s="4" customFormat="1" ht="18" customHeight="1" thickBot="1">
      <c r="A12" s="18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11">
        <v>7</v>
      </c>
      <c r="H12" s="19">
        <v>8</v>
      </c>
      <c r="I12" s="18">
        <v>9</v>
      </c>
      <c r="J12" s="19">
        <v>10</v>
      </c>
      <c r="K12" s="18">
        <v>11</v>
      </c>
      <c r="L12" s="19">
        <v>12</v>
      </c>
      <c r="M12" s="18">
        <v>13</v>
      </c>
      <c r="N12" s="19">
        <v>14</v>
      </c>
      <c r="O12" s="18">
        <v>15</v>
      </c>
      <c r="P12" s="19">
        <v>16</v>
      </c>
      <c r="Q12" s="18">
        <v>17</v>
      </c>
      <c r="R12" s="19">
        <v>18</v>
      </c>
    </row>
    <row r="13" spans="1:18" ht="13.5" hidden="1" thickBot="1">
      <c r="A13" s="20"/>
      <c r="B13" s="21"/>
      <c r="C13" s="3"/>
      <c r="D13" s="3"/>
      <c r="E13" s="3"/>
      <c r="F13" s="3"/>
      <c r="G13" s="21"/>
      <c r="H13" s="21"/>
      <c r="I13" s="3"/>
      <c r="J13" s="3"/>
      <c r="K13" s="23"/>
      <c r="L13" s="24"/>
      <c r="M13" s="23"/>
      <c r="N13" s="24"/>
      <c r="O13" s="23"/>
      <c r="P13" s="25"/>
      <c r="Q13" s="23"/>
      <c r="R13" s="25"/>
    </row>
    <row r="14" spans="1:18" ht="13.5" hidden="1" thickBot="1">
      <c r="A14" s="20"/>
      <c r="B14" s="21"/>
      <c r="C14" s="3"/>
      <c r="D14" s="3"/>
      <c r="E14" s="3"/>
      <c r="F14" s="3"/>
      <c r="G14" s="21"/>
      <c r="H14" s="21"/>
      <c r="I14" s="3"/>
      <c r="J14" s="3"/>
      <c r="K14" s="23"/>
      <c r="L14" s="24"/>
      <c r="M14" s="23"/>
      <c r="N14" s="24"/>
      <c r="O14" s="23"/>
      <c r="P14" s="25"/>
      <c r="Q14" s="23"/>
      <c r="R14" s="25"/>
    </row>
    <row r="15" spans="1:18" ht="13.5" hidden="1" thickBot="1">
      <c r="A15" s="20"/>
      <c r="B15" s="21"/>
      <c r="C15" s="3"/>
      <c r="D15" s="3"/>
      <c r="E15" s="3"/>
      <c r="F15" s="3"/>
      <c r="G15" s="21"/>
      <c r="H15" s="21"/>
      <c r="I15" s="3"/>
      <c r="J15" s="3"/>
      <c r="K15" s="23"/>
      <c r="L15" s="24"/>
      <c r="M15" s="23"/>
      <c r="N15" s="24"/>
      <c r="O15" s="23"/>
      <c r="P15" s="25"/>
      <c r="Q15" s="23"/>
      <c r="R15" s="25"/>
    </row>
    <row r="16" spans="1:18" ht="13.5" hidden="1" thickBot="1">
      <c r="A16" s="20"/>
      <c r="B16" s="21"/>
      <c r="C16" s="3"/>
      <c r="D16" s="3"/>
      <c r="E16" s="3"/>
      <c r="F16" s="3"/>
      <c r="G16" s="21"/>
      <c r="H16" s="21"/>
      <c r="I16" s="3"/>
      <c r="J16" s="3"/>
      <c r="K16" s="23"/>
      <c r="L16" s="24"/>
      <c r="M16" s="23"/>
      <c r="N16" s="24"/>
      <c r="O16" s="23"/>
      <c r="P16" s="25"/>
      <c r="Q16" s="23"/>
      <c r="R16" s="25"/>
    </row>
    <row r="17" spans="1:23" ht="13.5" hidden="1" thickBot="1">
      <c r="A17" s="20"/>
      <c r="B17" s="21"/>
      <c r="C17" s="3"/>
      <c r="D17" s="3"/>
      <c r="E17" s="3"/>
      <c r="F17" s="3"/>
      <c r="G17" s="21"/>
      <c r="H17" s="21"/>
      <c r="I17" s="3"/>
      <c r="J17" s="3"/>
      <c r="K17" s="23"/>
      <c r="L17" s="24"/>
      <c r="M17" s="23"/>
      <c r="N17" s="24"/>
      <c r="O17" s="23"/>
      <c r="P17" s="25"/>
      <c r="Q17" s="23"/>
      <c r="R17" s="25"/>
    </row>
    <row r="18" spans="1:23" s="5" customFormat="1" ht="45" customHeight="1" thickBot="1">
      <c r="A18" s="229" t="s">
        <v>52</v>
      </c>
      <c r="B18" s="230" t="s">
        <v>210</v>
      </c>
      <c r="C18" s="222" t="s">
        <v>248</v>
      </c>
      <c r="D18" s="231">
        <f>D19+D24+D27+D31+'5'!D18+'5'!D23</f>
        <v>3142</v>
      </c>
      <c r="E18" s="231">
        <f>E19+E24+E27+E31+'5'!E18+'5'!E23</f>
        <v>700</v>
      </c>
      <c r="F18" s="231">
        <f>F19+F24+F27+F31+'5'!F18+'5'!F23</f>
        <v>2442</v>
      </c>
      <c r="G18" s="231">
        <f>G19+G24+G27+G31+'5'!G18+'5'!G23</f>
        <v>520</v>
      </c>
      <c r="H18" s="224">
        <f>H19+H24+H27+H31+'5'!H18+'5'!H23</f>
        <v>30</v>
      </c>
      <c r="I18" s="231">
        <f>I19+I24+I27+I31+'5'!I18+'5'!I23</f>
        <v>0</v>
      </c>
      <c r="J18" s="224">
        <f>J19+J24+J27+J31+'5'!J18+'5'!J23</f>
        <v>0</v>
      </c>
      <c r="K18" s="231">
        <f>K19+K24+K27+K31+'5'!K18+'5'!K23</f>
        <v>0</v>
      </c>
      <c r="L18" s="224">
        <f>L19+L24+L27+L31+'5'!L18+'5'!L23</f>
        <v>0</v>
      </c>
      <c r="M18" s="231">
        <f>M19+M24+M27+M31+'5'!M18+'5'!M23</f>
        <v>216</v>
      </c>
      <c r="N18" s="224">
        <f>N19+N24+N27+N31+'5'!N18+'5'!N23</f>
        <v>624</v>
      </c>
      <c r="O18" s="231">
        <f>O19+O24+O27+O31+'5'!O18+'5'!O23</f>
        <v>234</v>
      </c>
      <c r="P18" s="224">
        <f>P19+P24+P27+P31+'5'!P18+'5'!P23</f>
        <v>520</v>
      </c>
      <c r="Q18" s="231">
        <f>Q19+Q24+Q27+Q31+'5'!Q18+'5'!Q23</f>
        <v>528</v>
      </c>
      <c r="R18" s="224">
        <f>R19+R24+R27+R31+'5'!R18+'5'!R23</f>
        <v>320</v>
      </c>
      <c r="U18" s="140"/>
      <c r="V18" s="140"/>
      <c r="W18" s="140"/>
    </row>
    <row r="19" spans="1:23" ht="39" customHeight="1" thickBot="1">
      <c r="A19" s="236" t="s">
        <v>53</v>
      </c>
      <c r="B19" s="40" t="s">
        <v>159</v>
      </c>
      <c r="C19" s="77" t="s">
        <v>209</v>
      </c>
      <c r="D19" s="46">
        <f>D20+D21+D22+D23</f>
        <v>1576</v>
      </c>
      <c r="E19" s="46">
        <f>E20+E21</f>
        <v>394</v>
      </c>
      <c r="F19" s="46">
        <f>F20+F21+F22+F23</f>
        <v>1182</v>
      </c>
      <c r="G19" s="115">
        <f>G20+G21</f>
        <v>300</v>
      </c>
      <c r="H19" s="73">
        <f>H20+H21</f>
        <v>30</v>
      </c>
      <c r="I19" s="79"/>
      <c r="J19" s="81"/>
      <c r="K19" s="79">
        <f t="shared" ref="K19:R19" si="0">SUM(K20:K23)</f>
        <v>0</v>
      </c>
      <c r="L19" s="80">
        <f t="shared" si="0"/>
        <v>0</v>
      </c>
      <c r="M19" s="79">
        <f t="shared" si="0"/>
        <v>216</v>
      </c>
      <c r="N19" s="80">
        <f t="shared" si="0"/>
        <v>212</v>
      </c>
      <c r="O19" s="79">
        <f t="shared" si="0"/>
        <v>234</v>
      </c>
      <c r="P19" s="81">
        <f t="shared" si="0"/>
        <v>520</v>
      </c>
      <c r="Q19" s="79">
        <f t="shared" si="0"/>
        <v>0</v>
      </c>
      <c r="R19" s="81">
        <f t="shared" si="0"/>
        <v>0</v>
      </c>
      <c r="U19" s="50"/>
    </row>
    <row r="20" spans="1:23" s="75" customFormat="1" ht="24.75" customHeight="1" thickBot="1">
      <c r="A20" s="74" t="s">
        <v>54</v>
      </c>
      <c r="B20" s="124" t="s">
        <v>160</v>
      </c>
      <c r="C20" s="57" t="s">
        <v>192</v>
      </c>
      <c r="D20" s="28">
        <f>E20+F20</f>
        <v>882</v>
      </c>
      <c r="E20" s="28">
        <f>F20*0.5</f>
        <v>294</v>
      </c>
      <c r="F20" s="28">
        <f>K20+L20+M20+N20+Q20+R20+O20+P20</f>
        <v>588</v>
      </c>
      <c r="G20" s="30">
        <v>200</v>
      </c>
      <c r="H20" s="31">
        <v>30</v>
      </c>
      <c r="I20" s="32"/>
      <c r="J20" s="34"/>
      <c r="K20" s="51"/>
      <c r="L20" s="52"/>
      <c r="M20" s="51">
        <v>180</v>
      </c>
      <c r="N20" s="52">
        <v>176</v>
      </c>
      <c r="O20" s="51">
        <v>120</v>
      </c>
      <c r="P20" s="53">
        <v>112</v>
      </c>
      <c r="Q20" s="51"/>
      <c r="R20" s="53"/>
      <c r="S20" s="120"/>
      <c r="T20" s="120"/>
      <c r="U20" s="120"/>
    </row>
    <row r="21" spans="1:23" s="75" customFormat="1" ht="35.25" customHeight="1" thickBot="1">
      <c r="A21" s="74" t="s">
        <v>79</v>
      </c>
      <c r="B21" s="26" t="s">
        <v>161</v>
      </c>
      <c r="C21" s="57" t="s">
        <v>188</v>
      </c>
      <c r="D21" s="28">
        <f>E21+F21</f>
        <v>298</v>
      </c>
      <c r="E21" s="28">
        <v>100</v>
      </c>
      <c r="F21" s="28">
        <f>K21+L21+M21+N21+Q21+R21+O21+P21</f>
        <v>198</v>
      </c>
      <c r="G21" s="30">
        <v>100</v>
      </c>
      <c r="H21" s="31"/>
      <c r="I21" s="32"/>
      <c r="J21" s="34"/>
      <c r="K21" s="51"/>
      <c r="L21" s="52"/>
      <c r="M21" s="51"/>
      <c r="N21" s="52"/>
      <c r="O21" s="51">
        <v>78</v>
      </c>
      <c r="P21" s="53">
        <v>120</v>
      </c>
      <c r="Q21" s="51"/>
      <c r="R21" s="53"/>
      <c r="T21" s="120"/>
    </row>
    <row r="22" spans="1:23" s="75" customFormat="1" ht="25.5" customHeight="1" thickBot="1">
      <c r="A22" s="76" t="s">
        <v>134</v>
      </c>
      <c r="B22" s="47" t="s">
        <v>8</v>
      </c>
      <c r="C22" s="78" t="s">
        <v>208</v>
      </c>
      <c r="D22" s="48">
        <v>144</v>
      </c>
      <c r="E22" s="28"/>
      <c r="F22" s="48">
        <v>144</v>
      </c>
      <c r="G22" s="30"/>
      <c r="H22" s="31"/>
      <c r="I22" s="32"/>
      <c r="J22" s="34"/>
      <c r="K22" s="51"/>
      <c r="L22" s="52"/>
      <c r="M22" s="54">
        <v>36</v>
      </c>
      <c r="N22" s="55">
        <v>36</v>
      </c>
      <c r="O22" s="54">
        <v>36</v>
      </c>
      <c r="P22" s="56">
        <v>36</v>
      </c>
      <c r="Q22" s="51"/>
      <c r="R22" s="53"/>
      <c r="T22" s="120"/>
    </row>
    <row r="23" spans="1:23" ht="25.5" customHeight="1" thickBot="1">
      <c r="A23" s="76" t="s">
        <v>55</v>
      </c>
      <c r="B23" s="47" t="s">
        <v>56</v>
      </c>
      <c r="C23" s="78" t="s">
        <v>187</v>
      </c>
      <c r="D23" s="48">
        <v>252</v>
      </c>
      <c r="E23" s="48"/>
      <c r="F23" s="48">
        <v>252</v>
      </c>
      <c r="G23" s="114"/>
      <c r="H23" s="49"/>
      <c r="I23" s="148"/>
      <c r="J23" s="149"/>
      <c r="K23" s="54"/>
      <c r="L23" s="55"/>
      <c r="M23" s="54"/>
      <c r="N23" s="55"/>
      <c r="O23" s="54"/>
      <c r="P23" s="56">
        <f>7*36</f>
        <v>252</v>
      </c>
      <c r="Q23" s="54"/>
      <c r="R23" s="56"/>
    </row>
    <row r="24" spans="1:23" ht="35.25" customHeight="1" thickBot="1">
      <c r="A24" s="236" t="s">
        <v>57</v>
      </c>
      <c r="B24" s="40" t="s">
        <v>162</v>
      </c>
      <c r="C24" s="77" t="s">
        <v>209</v>
      </c>
      <c r="D24" s="46">
        <f>D25+D26</f>
        <v>180</v>
      </c>
      <c r="E24" s="46">
        <f>E25</f>
        <v>48</v>
      </c>
      <c r="F24" s="46">
        <f>F25+F26</f>
        <v>132</v>
      </c>
      <c r="G24" s="115">
        <f>G25</f>
        <v>28</v>
      </c>
      <c r="H24" s="73">
        <f>H25</f>
        <v>0</v>
      </c>
      <c r="I24" s="79">
        <v>0</v>
      </c>
      <c r="J24" s="81">
        <v>0</v>
      </c>
      <c r="K24" s="79">
        <f t="shared" ref="K24:R24" si="1">SUM(K25:K26)</f>
        <v>0</v>
      </c>
      <c r="L24" s="80">
        <f t="shared" si="1"/>
        <v>0</v>
      </c>
      <c r="M24" s="79">
        <f t="shared" si="1"/>
        <v>0</v>
      </c>
      <c r="N24" s="80">
        <f t="shared" si="1"/>
        <v>0</v>
      </c>
      <c r="O24" s="79">
        <f t="shared" si="1"/>
        <v>0</v>
      </c>
      <c r="P24" s="81">
        <f t="shared" si="1"/>
        <v>0</v>
      </c>
      <c r="Q24" s="79">
        <f t="shared" si="1"/>
        <v>132</v>
      </c>
      <c r="R24" s="81">
        <f t="shared" si="1"/>
        <v>0</v>
      </c>
    </row>
    <row r="25" spans="1:23" ht="25.5" customHeight="1" thickBot="1">
      <c r="A25" s="181" t="s">
        <v>58</v>
      </c>
      <c r="B25" s="170" t="s">
        <v>163</v>
      </c>
      <c r="C25" s="122" t="s">
        <v>187</v>
      </c>
      <c r="D25" s="164">
        <f>E25+F25</f>
        <v>144</v>
      </c>
      <c r="E25" s="164">
        <f>F25*0.5</f>
        <v>48</v>
      </c>
      <c r="F25" s="164">
        <f>K25+L25+M25+N25+Q25+R25+O25+P25</f>
        <v>96</v>
      </c>
      <c r="G25" s="182">
        <v>28</v>
      </c>
      <c r="H25" s="59"/>
      <c r="I25" s="51"/>
      <c r="J25" s="53"/>
      <c r="K25" s="51"/>
      <c r="L25" s="52"/>
      <c r="M25" s="51"/>
      <c r="N25" s="59"/>
      <c r="O25" s="58"/>
      <c r="P25" s="53"/>
      <c r="Q25" s="58">
        <v>96</v>
      </c>
      <c r="R25" s="53"/>
    </row>
    <row r="26" spans="1:23" ht="25.5" customHeight="1" thickBot="1">
      <c r="A26" s="183" t="s">
        <v>61</v>
      </c>
      <c r="B26" s="184" t="s">
        <v>56</v>
      </c>
      <c r="C26" s="185" t="s">
        <v>187</v>
      </c>
      <c r="D26" s="186">
        <v>36</v>
      </c>
      <c r="E26" s="186"/>
      <c r="F26" s="186">
        <v>36</v>
      </c>
      <c r="G26" s="187"/>
      <c r="H26" s="188"/>
      <c r="I26" s="54"/>
      <c r="J26" s="56"/>
      <c r="K26" s="54"/>
      <c r="L26" s="55"/>
      <c r="M26" s="54"/>
      <c r="N26" s="55"/>
      <c r="O26" s="54"/>
      <c r="P26" s="56"/>
      <c r="Q26" s="54">
        <v>36</v>
      </c>
      <c r="R26" s="56"/>
    </row>
    <row r="27" spans="1:23" ht="36" customHeight="1" thickBot="1">
      <c r="A27" s="236" t="s">
        <v>59</v>
      </c>
      <c r="B27" s="40" t="s">
        <v>164</v>
      </c>
      <c r="C27" s="77" t="s">
        <v>209</v>
      </c>
      <c r="D27" s="46">
        <f>D28+D29+D30</f>
        <v>350</v>
      </c>
      <c r="E27" s="46">
        <f>E28+E29</f>
        <v>92</v>
      </c>
      <c r="F27" s="46">
        <f>F28+F29+F30</f>
        <v>258</v>
      </c>
      <c r="G27" s="115">
        <f>G28+G29</f>
        <v>44</v>
      </c>
      <c r="H27" s="73">
        <f>H28+H29</f>
        <v>0</v>
      </c>
      <c r="I27" s="79">
        <v>0</v>
      </c>
      <c r="J27" s="81">
        <v>0</v>
      </c>
      <c r="K27" s="79">
        <f t="shared" ref="K27:R27" si="2">SUM(K28:K30)</f>
        <v>0</v>
      </c>
      <c r="L27" s="80">
        <f t="shared" si="2"/>
        <v>0</v>
      </c>
      <c r="M27" s="79">
        <f t="shared" si="2"/>
        <v>0</v>
      </c>
      <c r="N27" s="80">
        <f t="shared" si="2"/>
        <v>0</v>
      </c>
      <c r="O27" s="79">
        <f t="shared" si="2"/>
        <v>0</v>
      </c>
      <c r="P27" s="81">
        <f t="shared" si="2"/>
        <v>0</v>
      </c>
      <c r="Q27" s="79">
        <f t="shared" si="2"/>
        <v>258</v>
      </c>
      <c r="R27" s="81">
        <f t="shared" si="2"/>
        <v>0</v>
      </c>
    </row>
    <row r="28" spans="1:23" ht="33" customHeight="1" thickBot="1">
      <c r="A28" s="181" t="s">
        <v>60</v>
      </c>
      <c r="B28" s="128" t="s">
        <v>165</v>
      </c>
      <c r="C28" s="122" t="s">
        <v>187</v>
      </c>
      <c r="D28" s="164">
        <f>E28+F28</f>
        <v>126</v>
      </c>
      <c r="E28" s="164">
        <f>F28*0.5</f>
        <v>42</v>
      </c>
      <c r="F28" s="164">
        <f>K28+L28+M28+N28+Q28+R28+O28+P28</f>
        <v>84</v>
      </c>
      <c r="G28" s="182">
        <v>20</v>
      </c>
      <c r="H28" s="59"/>
      <c r="I28" s="51"/>
      <c r="J28" s="53"/>
      <c r="K28" s="51"/>
      <c r="L28" s="52"/>
      <c r="M28" s="51"/>
      <c r="N28" s="59"/>
      <c r="O28" s="58"/>
      <c r="P28" s="53"/>
      <c r="Q28" s="58">
        <v>84</v>
      </c>
      <c r="R28" s="53"/>
    </row>
    <row r="29" spans="1:23" ht="33" customHeight="1" thickBot="1">
      <c r="A29" s="181" t="s">
        <v>123</v>
      </c>
      <c r="B29" s="170" t="s">
        <v>166</v>
      </c>
      <c r="C29" s="122" t="s">
        <v>187</v>
      </c>
      <c r="D29" s="164">
        <f>E29+F29</f>
        <v>152</v>
      </c>
      <c r="E29" s="164">
        <v>50</v>
      </c>
      <c r="F29" s="164">
        <f>K29+L29+M29+N29+Q29+R29+O29+P29</f>
        <v>102</v>
      </c>
      <c r="G29" s="182">
        <v>24</v>
      </c>
      <c r="H29" s="59"/>
      <c r="I29" s="51"/>
      <c r="J29" s="53"/>
      <c r="K29" s="51"/>
      <c r="L29" s="52"/>
      <c r="M29" s="51"/>
      <c r="N29" s="53"/>
      <c r="O29" s="123"/>
      <c r="P29" s="53"/>
      <c r="Q29" s="123">
        <v>102</v>
      </c>
      <c r="R29" s="53"/>
    </row>
    <row r="30" spans="1:23" ht="24.75" customHeight="1" thickBot="1">
      <c r="A30" s="76" t="s">
        <v>62</v>
      </c>
      <c r="B30" s="47" t="s">
        <v>56</v>
      </c>
      <c r="C30" s="78" t="s">
        <v>187</v>
      </c>
      <c r="D30" s="48">
        <v>72</v>
      </c>
      <c r="E30" s="48"/>
      <c r="F30" s="48">
        <v>72</v>
      </c>
      <c r="G30" s="114"/>
      <c r="H30" s="49"/>
      <c r="I30" s="148"/>
      <c r="J30" s="149"/>
      <c r="K30" s="54"/>
      <c r="L30" s="55"/>
      <c r="M30" s="54"/>
      <c r="N30" s="55"/>
      <c r="O30" s="54"/>
      <c r="P30" s="56"/>
      <c r="Q30" s="54">
        <v>72</v>
      </c>
      <c r="R30" s="56"/>
    </row>
    <row r="31" spans="1:23" ht="36" customHeight="1" thickBot="1">
      <c r="A31" s="237" t="s">
        <v>63</v>
      </c>
      <c r="B31" s="127" t="s">
        <v>272</v>
      </c>
      <c r="C31" s="77" t="s">
        <v>209</v>
      </c>
      <c r="D31" s="175">
        <f>D32+D33</f>
        <v>438</v>
      </c>
      <c r="E31" s="175">
        <f>E32</f>
        <v>26</v>
      </c>
      <c r="F31" s="175">
        <f>F32+F33</f>
        <v>412</v>
      </c>
      <c r="G31" s="176">
        <f>G32</f>
        <v>18</v>
      </c>
      <c r="H31" s="177">
        <f>H32</f>
        <v>0</v>
      </c>
      <c r="I31" s="178">
        <v>0</v>
      </c>
      <c r="J31" s="179">
        <v>0</v>
      </c>
      <c r="K31" s="178">
        <f t="shared" ref="K31:R31" si="3">SUM(K32:K33)</f>
        <v>0</v>
      </c>
      <c r="L31" s="180">
        <f t="shared" si="3"/>
        <v>0</v>
      </c>
      <c r="M31" s="178">
        <f t="shared" si="3"/>
        <v>0</v>
      </c>
      <c r="N31" s="180">
        <f t="shared" si="3"/>
        <v>412</v>
      </c>
      <c r="O31" s="178">
        <f t="shared" si="3"/>
        <v>0</v>
      </c>
      <c r="P31" s="179">
        <f t="shared" si="3"/>
        <v>0</v>
      </c>
      <c r="Q31" s="178">
        <f t="shared" si="3"/>
        <v>0</v>
      </c>
      <c r="R31" s="179">
        <f t="shared" si="3"/>
        <v>0</v>
      </c>
    </row>
    <row r="32" spans="1:23" ht="41.25" customHeight="1" thickBot="1">
      <c r="A32" s="181" t="s">
        <v>64</v>
      </c>
      <c r="B32" s="238" t="s">
        <v>273</v>
      </c>
      <c r="C32" s="122" t="s">
        <v>187</v>
      </c>
      <c r="D32" s="164">
        <f>E32+F32</f>
        <v>78</v>
      </c>
      <c r="E32" s="164">
        <f>F32*0.5</f>
        <v>26</v>
      </c>
      <c r="F32" s="164">
        <f>K32+L32+M32+N32+Q32+R32+O32+P32</f>
        <v>52</v>
      </c>
      <c r="G32" s="182">
        <v>18</v>
      </c>
      <c r="H32" s="59"/>
      <c r="I32" s="51"/>
      <c r="J32" s="53"/>
      <c r="K32" s="51"/>
      <c r="L32" s="52"/>
      <c r="M32" s="51"/>
      <c r="N32" s="59">
        <v>52</v>
      </c>
      <c r="O32" s="58"/>
      <c r="P32" s="53"/>
      <c r="Q32" s="58"/>
      <c r="R32" s="53"/>
    </row>
    <row r="33" spans="1:18" ht="25.5" customHeight="1" thickBot="1">
      <c r="A33" s="183" t="s">
        <v>238</v>
      </c>
      <c r="B33" s="184" t="s">
        <v>56</v>
      </c>
      <c r="C33" s="185" t="s">
        <v>187</v>
      </c>
      <c r="D33" s="186">
        <v>360</v>
      </c>
      <c r="E33" s="186"/>
      <c r="F33" s="186">
        <v>360</v>
      </c>
      <c r="G33" s="187"/>
      <c r="H33" s="188"/>
      <c r="I33" s="54"/>
      <c r="J33" s="56"/>
      <c r="K33" s="54"/>
      <c r="L33" s="55"/>
      <c r="M33" s="54"/>
      <c r="N33" s="55">
        <v>360</v>
      </c>
      <c r="O33" s="54"/>
      <c r="P33" s="56"/>
      <c r="Q33" s="54"/>
      <c r="R33" s="56"/>
    </row>
  </sheetData>
  <mergeCells count="28">
    <mergeCell ref="O6:P6"/>
    <mergeCell ref="K6:L6"/>
    <mergeCell ref="I6:J6"/>
    <mergeCell ref="C4:C11"/>
    <mergeCell ref="D4:H5"/>
    <mergeCell ref="F7:F11"/>
    <mergeCell ref="K7:K11"/>
    <mergeCell ref="H8:H11"/>
    <mergeCell ref="I7:I11"/>
    <mergeCell ref="J7:J11"/>
    <mergeCell ref="E6:E11"/>
    <mergeCell ref="L7:L11"/>
    <mergeCell ref="A4:A11"/>
    <mergeCell ref="B4:B11"/>
    <mergeCell ref="A2:R2"/>
    <mergeCell ref="N7:N11"/>
    <mergeCell ref="Q7:Q11"/>
    <mergeCell ref="M7:M11"/>
    <mergeCell ref="G8:G11"/>
    <mergeCell ref="O7:O11"/>
    <mergeCell ref="R7:R11"/>
    <mergeCell ref="D6:D11"/>
    <mergeCell ref="I4:R5"/>
    <mergeCell ref="M6:N6"/>
    <mergeCell ref="Q6:R6"/>
    <mergeCell ref="P7:P11"/>
    <mergeCell ref="G7:H7"/>
    <mergeCell ref="F6:H6"/>
  </mergeCells>
  <conditionalFormatting sqref="F20:F21 F25 F28:F29 F32">
    <cfRule type="expression" dxfId="6" priority="29" stopIfTrue="1">
      <formula>#REF!+#REF!+'4'!#REF!+H20&lt;&gt;F20</formula>
    </cfRule>
  </conditionalFormatting>
  <conditionalFormatting sqref="F20:F21 F25 F28:F29 F32">
    <cfRule type="expression" dxfId="5" priority="32" stopIfTrue="1">
      <formula>'4'!#REF!+'4'!#REF!+G20+H20&lt;&gt;F20</formula>
    </cfRule>
  </conditionalFormatting>
  <pageMargins left="0.25" right="0.25" top="0.51" bottom="0.49" header="0.5" footer="0.5"/>
  <pageSetup paperSize="9" scale="69" orientation="landscape" r:id="rId1"/>
  <headerFooter alignWithMargins="0"/>
  <rowBreaks count="1" manualBreakCount="1">
    <brk id="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1"/>
  <sheetViews>
    <sheetView tabSelected="1" view="pageBreakPreview" zoomScale="75" zoomScaleNormal="75" workbookViewId="0">
      <selection activeCell="T29" sqref="T29"/>
    </sheetView>
  </sheetViews>
  <sheetFormatPr defaultRowHeight="12.75"/>
  <cols>
    <col min="1" max="1" width="11.5703125" style="1" customWidth="1"/>
    <col min="2" max="2" width="71.7109375" style="1" customWidth="1"/>
    <col min="3" max="3" width="13.8554687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710937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224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71"/>
    </row>
    <row r="2" spans="1:18" ht="15.75" customHeight="1">
      <c r="A2" s="260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</row>
    <row r="4" spans="1:18" ht="30.75" customHeight="1" thickBot="1">
      <c r="A4" s="263" t="s">
        <v>1</v>
      </c>
      <c r="B4" s="264" t="s">
        <v>18</v>
      </c>
      <c r="C4" s="267" t="s">
        <v>19</v>
      </c>
      <c r="D4" s="271" t="s">
        <v>20</v>
      </c>
      <c r="E4" s="271"/>
      <c r="F4" s="271"/>
      <c r="G4" s="271"/>
      <c r="H4" s="271"/>
      <c r="I4" s="273" t="s">
        <v>25</v>
      </c>
      <c r="J4" s="274"/>
      <c r="K4" s="274"/>
      <c r="L4" s="274"/>
      <c r="M4" s="274"/>
      <c r="N4" s="274"/>
      <c r="O4" s="274"/>
      <c r="P4" s="274"/>
      <c r="Q4" s="274"/>
      <c r="R4" s="275"/>
    </row>
    <row r="5" spans="1:18" ht="15" customHeight="1" thickBot="1">
      <c r="A5" s="263"/>
      <c r="B5" s="265"/>
      <c r="C5" s="268"/>
      <c r="D5" s="272"/>
      <c r="E5" s="272"/>
      <c r="F5" s="272"/>
      <c r="G5" s="272"/>
      <c r="H5" s="272"/>
      <c r="I5" s="276"/>
      <c r="J5" s="277"/>
      <c r="K5" s="277"/>
      <c r="L5" s="277"/>
      <c r="M5" s="277"/>
      <c r="N5" s="277"/>
      <c r="O5" s="277"/>
      <c r="P5" s="277"/>
      <c r="Q5" s="277"/>
      <c r="R5" s="278"/>
    </row>
    <row r="6" spans="1:18" ht="15" customHeight="1" thickBot="1">
      <c r="A6" s="263"/>
      <c r="B6" s="265"/>
      <c r="C6" s="268"/>
      <c r="D6" s="279" t="s">
        <v>21</v>
      </c>
      <c r="E6" s="267" t="s">
        <v>22</v>
      </c>
      <c r="F6" s="281" t="s">
        <v>23</v>
      </c>
      <c r="G6" s="282"/>
      <c r="H6" s="283"/>
      <c r="I6" s="284" t="s">
        <v>14</v>
      </c>
      <c r="J6" s="285"/>
      <c r="K6" s="257" t="s">
        <v>15</v>
      </c>
      <c r="L6" s="258"/>
      <c r="M6" s="257" t="s">
        <v>16</v>
      </c>
      <c r="N6" s="258"/>
      <c r="O6" s="257" t="s">
        <v>130</v>
      </c>
      <c r="P6" s="259"/>
      <c r="Q6" s="257" t="s">
        <v>213</v>
      </c>
      <c r="R6" s="259"/>
    </row>
    <row r="7" spans="1:18" ht="15" customHeight="1" thickBot="1">
      <c r="A7" s="263"/>
      <c r="B7" s="265"/>
      <c r="C7" s="268"/>
      <c r="D7" s="279"/>
      <c r="E7" s="268"/>
      <c r="F7" s="286" t="s">
        <v>24</v>
      </c>
      <c r="G7" s="291" t="s">
        <v>83</v>
      </c>
      <c r="H7" s="290"/>
      <c r="I7" s="251" t="s">
        <v>214</v>
      </c>
      <c r="J7" s="254" t="s">
        <v>215</v>
      </c>
      <c r="K7" s="251" t="s">
        <v>81</v>
      </c>
      <c r="L7" s="254" t="s">
        <v>230</v>
      </c>
      <c r="M7" s="251" t="s">
        <v>84</v>
      </c>
      <c r="N7" s="254" t="s">
        <v>231</v>
      </c>
      <c r="O7" s="251" t="s">
        <v>137</v>
      </c>
      <c r="P7" s="254" t="s">
        <v>232</v>
      </c>
      <c r="Q7" s="251" t="s">
        <v>233</v>
      </c>
      <c r="R7" s="254" t="s">
        <v>234</v>
      </c>
    </row>
    <row r="8" spans="1:18" ht="15" customHeight="1" thickBot="1">
      <c r="A8" s="263"/>
      <c r="B8" s="265"/>
      <c r="C8" s="269"/>
      <c r="D8" s="280"/>
      <c r="E8" s="268"/>
      <c r="F8" s="287"/>
      <c r="G8" s="247" t="s">
        <v>78</v>
      </c>
      <c r="H8" s="249" t="s">
        <v>85</v>
      </c>
      <c r="I8" s="252"/>
      <c r="J8" s="255"/>
      <c r="K8" s="252"/>
      <c r="L8" s="255"/>
      <c r="M8" s="252"/>
      <c r="N8" s="255"/>
      <c r="O8" s="252"/>
      <c r="P8" s="255"/>
      <c r="Q8" s="252"/>
      <c r="R8" s="255"/>
    </row>
    <row r="9" spans="1:18" ht="17.25" customHeight="1" thickBot="1">
      <c r="A9" s="263"/>
      <c r="B9" s="265"/>
      <c r="C9" s="268"/>
      <c r="D9" s="280"/>
      <c r="E9" s="268"/>
      <c r="F9" s="287"/>
      <c r="G9" s="248"/>
      <c r="H9" s="250"/>
      <c r="I9" s="252"/>
      <c r="J9" s="255"/>
      <c r="K9" s="252"/>
      <c r="L9" s="255"/>
      <c r="M9" s="252"/>
      <c r="N9" s="255"/>
      <c r="O9" s="252"/>
      <c r="P9" s="255"/>
      <c r="Q9" s="252"/>
      <c r="R9" s="255"/>
    </row>
    <row r="10" spans="1:18" ht="15.75" customHeight="1" thickBot="1">
      <c r="A10" s="263"/>
      <c r="B10" s="265"/>
      <c r="C10" s="268"/>
      <c r="D10" s="280"/>
      <c r="E10" s="268"/>
      <c r="F10" s="287"/>
      <c r="G10" s="248"/>
      <c r="H10" s="250"/>
      <c r="I10" s="252"/>
      <c r="J10" s="255"/>
      <c r="K10" s="252"/>
      <c r="L10" s="255"/>
      <c r="M10" s="252"/>
      <c r="N10" s="255"/>
      <c r="O10" s="252"/>
      <c r="P10" s="255"/>
      <c r="Q10" s="252"/>
      <c r="R10" s="255"/>
    </row>
    <row r="11" spans="1:18" ht="13.5" thickBot="1">
      <c r="A11" s="263"/>
      <c r="B11" s="266"/>
      <c r="C11" s="270"/>
      <c r="D11" s="280"/>
      <c r="E11" s="270"/>
      <c r="F11" s="288"/>
      <c r="G11" s="248"/>
      <c r="H11" s="250"/>
      <c r="I11" s="253"/>
      <c r="J11" s="256"/>
      <c r="K11" s="253"/>
      <c r="L11" s="256"/>
      <c r="M11" s="253"/>
      <c r="N11" s="256"/>
      <c r="O11" s="253"/>
      <c r="P11" s="256"/>
      <c r="Q11" s="253"/>
      <c r="R11" s="256"/>
    </row>
    <row r="12" spans="1:18" s="4" customFormat="1" ht="18" customHeight="1" thickBot="1">
      <c r="A12" s="18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11">
        <v>7</v>
      </c>
      <c r="H12" s="19">
        <v>8</v>
      </c>
      <c r="I12" s="18">
        <v>9</v>
      </c>
      <c r="J12" s="19">
        <v>10</v>
      </c>
      <c r="K12" s="18">
        <v>11</v>
      </c>
      <c r="L12" s="19">
        <v>12</v>
      </c>
      <c r="M12" s="18">
        <v>13</v>
      </c>
      <c r="N12" s="19">
        <v>14</v>
      </c>
      <c r="O12" s="18">
        <v>15</v>
      </c>
      <c r="P12" s="19">
        <v>16</v>
      </c>
      <c r="Q12" s="18">
        <v>17</v>
      </c>
      <c r="R12" s="19">
        <v>18</v>
      </c>
    </row>
    <row r="13" spans="1:18" ht="13.5" hidden="1" thickBot="1">
      <c r="A13" s="20"/>
      <c r="B13" s="21"/>
      <c r="C13" s="3"/>
      <c r="D13" s="3"/>
      <c r="E13" s="3"/>
      <c r="F13" s="3"/>
      <c r="G13" s="21"/>
      <c r="H13" s="21"/>
      <c r="I13" s="3"/>
      <c r="J13" s="3"/>
      <c r="K13" s="23"/>
      <c r="L13" s="24"/>
      <c r="M13" s="23"/>
      <c r="N13" s="24"/>
      <c r="O13" s="23"/>
      <c r="P13" s="25"/>
      <c r="Q13" s="23"/>
      <c r="R13" s="25"/>
    </row>
    <row r="14" spans="1:18" ht="13.5" hidden="1" thickBot="1">
      <c r="A14" s="20"/>
      <c r="B14" s="21"/>
      <c r="C14" s="3"/>
      <c r="D14" s="3"/>
      <c r="E14" s="3"/>
      <c r="F14" s="3"/>
      <c r="G14" s="21"/>
      <c r="H14" s="21"/>
      <c r="I14" s="3"/>
      <c r="J14" s="3"/>
      <c r="K14" s="23"/>
      <c r="L14" s="24"/>
      <c r="M14" s="23"/>
      <c r="N14" s="24"/>
      <c r="O14" s="23"/>
      <c r="P14" s="25"/>
      <c r="Q14" s="23"/>
      <c r="R14" s="25"/>
    </row>
    <row r="15" spans="1:18" ht="13.5" hidden="1" thickBot="1">
      <c r="A15" s="20"/>
      <c r="B15" s="21"/>
      <c r="C15" s="3"/>
      <c r="D15" s="3"/>
      <c r="E15" s="3"/>
      <c r="F15" s="3"/>
      <c r="G15" s="21"/>
      <c r="H15" s="21"/>
      <c r="I15" s="3"/>
      <c r="J15" s="3"/>
      <c r="K15" s="23"/>
      <c r="L15" s="24"/>
      <c r="M15" s="23"/>
      <c r="N15" s="24"/>
      <c r="O15" s="23"/>
      <c r="P15" s="25"/>
      <c r="Q15" s="23"/>
      <c r="R15" s="25"/>
    </row>
    <row r="16" spans="1:18" ht="13.5" hidden="1" thickBot="1">
      <c r="A16" s="20"/>
      <c r="B16" s="21"/>
      <c r="C16" s="3"/>
      <c r="D16" s="3"/>
      <c r="E16" s="3"/>
      <c r="F16" s="3"/>
      <c r="G16" s="21"/>
      <c r="H16" s="21"/>
      <c r="I16" s="3"/>
      <c r="J16" s="3"/>
      <c r="K16" s="23"/>
      <c r="L16" s="24"/>
      <c r="M16" s="23"/>
      <c r="N16" s="24"/>
      <c r="O16" s="23"/>
      <c r="P16" s="25"/>
      <c r="Q16" s="23"/>
      <c r="R16" s="25"/>
    </row>
    <row r="17" spans="1:29" ht="13.5" hidden="1" thickBot="1">
      <c r="A17" s="20"/>
      <c r="B17" s="21"/>
      <c r="C17" s="3"/>
      <c r="D17" s="3"/>
      <c r="E17" s="3"/>
      <c r="F17" s="3"/>
      <c r="G17" s="21"/>
      <c r="H17" s="21"/>
      <c r="I17" s="3"/>
      <c r="J17" s="3"/>
      <c r="K17" s="23"/>
      <c r="L17" s="24"/>
      <c r="M17" s="23"/>
      <c r="N17" s="24"/>
      <c r="O17" s="23"/>
      <c r="P17" s="25"/>
      <c r="Q17" s="23"/>
      <c r="R17" s="25"/>
    </row>
    <row r="18" spans="1:29" ht="49.5" customHeight="1" thickBot="1">
      <c r="A18" s="236" t="s">
        <v>65</v>
      </c>
      <c r="B18" s="127" t="s">
        <v>181</v>
      </c>
      <c r="C18" s="77" t="s">
        <v>209</v>
      </c>
      <c r="D18" s="46">
        <f>D19+D21+D20+D22</f>
        <v>508</v>
      </c>
      <c r="E18" s="46">
        <f>E19+E21+E20</f>
        <v>122</v>
      </c>
      <c r="F18" s="46">
        <f>F19+F21+F20+F22</f>
        <v>386</v>
      </c>
      <c r="G18" s="115">
        <f>G19+G21+G20</f>
        <v>120</v>
      </c>
      <c r="H18" s="73">
        <f>H19+H21+H20</f>
        <v>0</v>
      </c>
      <c r="I18" s="79">
        <v>0</v>
      </c>
      <c r="J18" s="81">
        <v>0</v>
      </c>
      <c r="K18" s="79">
        <f t="shared" ref="K18:R18" si="0">SUM(K19:K22)</f>
        <v>0</v>
      </c>
      <c r="L18" s="80">
        <f t="shared" si="0"/>
        <v>0</v>
      </c>
      <c r="M18" s="79">
        <f t="shared" si="0"/>
        <v>0</v>
      </c>
      <c r="N18" s="80">
        <f t="shared" si="0"/>
        <v>0</v>
      </c>
      <c r="O18" s="79">
        <f t="shared" si="0"/>
        <v>0</v>
      </c>
      <c r="P18" s="81">
        <f t="shared" si="0"/>
        <v>0</v>
      </c>
      <c r="Q18" s="79">
        <f>SUM(Q19:Q22)</f>
        <v>66</v>
      </c>
      <c r="R18" s="81">
        <f t="shared" si="0"/>
        <v>320</v>
      </c>
      <c r="U18" s="50"/>
    </row>
    <row r="19" spans="1:29" ht="24.75" customHeight="1" thickBot="1">
      <c r="A19" s="181" t="s">
        <v>167</v>
      </c>
      <c r="B19" s="128" t="s">
        <v>211</v>
      </c>
      <c r="C19" s="118" t="s">
        <v>236</v>
      </c>
      <c r="D19" s="189">
        <f>E19+F19</f>
        <v>148</v>
      </c>
      <c r="E19" s="189">
        <v>50</v>
      </c>
      <c r="F19" s="189">
        <f>K19+L19+M19+N19+Q19+R19+O19+P19</f>
        <v>98</v>
      </c>
      <c r="G19" s="190">
        <v>48</v>
      </c>
      <c r="H19" s="191"/>
      <c r="I19" s="116"/>
      <c r="J19" s="117"/>
      <c r="K19" s="116"/>
      <c r="L19" s="119"/>
      <c r="M19" s="116"/>
      <c r="N19" s="119"/>
      <c r="O19" s="116"/>
      <c r="P19" s="117"/>
      <c r="Q19" s="116">
        <v>66</v>
      </c>
      <c r="R19" s="117">
        <v>32</v>
      </c>
      <c r="V19" s="50"/>
    </row>
    <row r="20" spans="1:29" ht="24.75" customHeight="1" thickBot="1">
      <c r="A20" s="181" t="s">
        <v>168</v>
      </c>
      <c r="B20" s="128" t="s">
        <v>239</v>
      </c>
      <c r="C20" s="118" t="s">
        <v>187</v>
      </c>
      <c r="D20" s="189">
        <f>E20+F20</f>
        <v>84</v>
      </c>
      <c r="E20" s="189">
        <f>F20*0.5</f>
        <v>28</v>
      </c>
      <c r="F20" s="189">
        <f>K20+L20+M20+N20+Q20+R20+O20+P20</f>
        <v>56</v>
      </c>
      <c r="G20" s="190">
        <v>28</v>
      </c>
      <c r="H20" s="191"/>
      <c r="I20" s="116"/>
      <c r="J20" s="117"/>
      <c r="K20" s="116"/>
      <c r="L20" s="119"/>
      <c r="M20" s="116"/>
      <c r="N20" s="119"/>
      <c r="O20" s="116"/>
      <c r="P20" s="117"/>
      <c r="Q20" s="116"/>
      <c r="R20" s="117">
        <v>56</v>
      </c>
    </row>
    <row r="21" spans="1:29" ht="24.75" customHeight="1" thickBot="1">
      <c r="A21" s="181" t="s">
        <v>180</v>
      </c>
      <c r="B21" s="128" t="s">
        <v>183</v>
      </c>
      <c r="C21" s="118" t="s">
        <v>191</v>
      </c>
      <c r="D21" s="189">
        <f>E21+F21</f>
        <v>132</v>
      </c>
      <c r="E21" s="189">
        <f>F21*0.5</f>
        <v>44</v>
      </c>
      <c r="F21" s="189">
        <f>K21+L21+M21+N21+Q21+R21+O21+P21</f>
        <v>88</v>
      </c>
      <c r="G21" s="190">
        <v>44</v>
      </c>
      <c r="H21" s="191"/>
      <c r="I21" s="116"/>
      <c r="J21" s="117"/>
      <c r="K21" s="116"/>
      <c r="L21" s="119"/>
      <c r="M21" s="116"/>
      <c r="N21" s="119"/>
      <c r="O21" s="116"/>
      <c r="P21" s="117"/>
      <c r="Q21" s="116"/>
      <c r="R21" s="117">
        <v>88</v>
      </c>
    </row>
    <row r="22" spans="1:29" ht="24.75" customHeight="1" thickBot="1">
      <c r="A22" s="183" t="s">
        <v>169</v>
      </c>
      <c r="B22" s="184" t="s">
        <v>56</v>
      </c>
      <c r="C22" s="141" t="s">
        <v>187</v>
      </c>
      <c r="D22" s="186">
        <v>144</v>
      </c>
      <c r="E22" s="189"/>
      <c r="F22" s="186">
        <v>144</v>
      </c>
      <c r="G22" s="190"/>
      <c r="H22" s="191"/>
      <c r="I22" s="116"/>
      <c r="J22" s="117"/>
      <c r="K22" s="116"/>
      <c r="L22" s="119"/>
      <c r="M22" s="116"/>
      <c r="N22" s="119"/>
      <c r="O22" s="54"/>
      <c r="P22" s="56"/>
      <c r="Q22" s="116"/>
      <c r="R22" s="56">
        <v>144</v>
      </c>
    </row>
    <row r="23" spans="1:29" ht="24.75" customHeight="1" thickBot="1">
      <c r="A23" s="237" t="s">
        <v>240</v>
      </c>
      <c r="B23" s="127" t="s">
        <v>249</v>
      </c>
      <c r="C23" s="77" t="s">
        <v>209</v>
      </c>
      <c r="D23" s="175">
        <f>SUM(D24:D25)</f>
        <v>90</v>
      </c>
      <c r="E23" s="175">
        <f t="shared" ref="E23:R23" si="1">SUM(E24:E25)</f>
        <v>18</v>
      </c>
      <c r="F23" s="175">
        <f t="shared" si="1"/>
        <v>72</v>
      </c>
      <c r="G23" s="220">
        <f t="shared" si="1"/>
        <v>10</v>
      </c>
      <c r="H23" s="177">
        <f t="shared" si="1"/>
        <v>0</v>
      </c>
      <c r="I23" s="220">
        <f t="shared" si="1"/>
        <v>0</v>
      </c>
      <c r="J23" s="177">
        <f t="shared" si="1"/>
        <v>0</v>
      </c>
      <c r="K23" s="220">
        <f t="shared" si="1"/>
        <v>0</v>
      </c>
      <c r="L23" s="177">
        <f t="shared" si="1"/>
        <v>0</v>
      </c>
      <c r="M23" s="220">
        <f t="shared" si="1"/>
        <v>0</v>
      </c>
      <c r="N23" s="177">
        <f t="shared" si="1"/>
        <v>0</v>
      </c>
      <c r="O23" s="220">
        <f t="shared" si="1"/>
        <v>0</v>
      </c>
      <c r="P23" s="177">
        <f t="shared" si="1"/>
        <v>0</v>
      </c>
      <c r="Q23" s="220">
        <f t="shared" si="1"/>
        <v>72</v>
      </c>
      <c r="R23" s="177">
        <f t="shared" si="1"/>
        <v>0</v>
      </c>
    </row>
    <row r="24" spans="1:29" ht="24.75" customHeight="1" thickBot="1">
      <c r="A24" s="181" t="s">
        <v>241</v>
      </c>
      <c r="B24" s="128" t="s">
        <v>243</v>
      </c>
      <c r="C24" s="141" t="s">
        <v>244</v>
      </c>
      <c r="D24" s="189">
        <f>E24+F24</f>
        <v>54</v>
      </c>
      <c r="E24" s="189">
        <f>F24*0.5</f>
        <v>18</v>
      </c>
      <c r="F24" s="189">
        <f>K24+L24+M24+N24+Q24+R24+O24+P24</f>
        <v>36</v>
      </c>
      <c r="G24" s="221">
        <v>10</v>
      </c>
      <c r="H24" s="191"/>
      <c r="I24" s="116"/>
      <c r="J24" s="117"/>
      <c r="K24" s="116"/>
      <c r="L24" s="119"/>
      <c r="M24" s="116"/>
      <c r="N24" s="119"/>
      <c r="O24" s="54"/>
      <c r="P24" s="56"/>
      <c r="Q24" s="116">
        <v>36</v>
      </c>
      <c r="R24" s="56"/>
    </row>
    <row r="25" spans="1:29" ht="24.75" customHeight="1" thickBot="1">
      <c r="A25" s="183" t="s">
        <v>242</v>
      </c>
      <c r="B25" s="184" t="s">
        <v>56</v>
      </c>
      <c r="C25" s="141" t="s">
        <v>244</v>
      </c>
      <c r="D25" s="186">
        <f>E25+F25</f>
        <v>36</v>
      </c>
      <c r="E25" s="189"/>
      <c r="F25" s="186">
        <f>K25+L25+M25+N25+Q25+R25+O25+P25</f>
        <v>36</v>
      </c>
      <c r="G25" s="221"/>
      <c r="H25" s="191"/>
      <c r="I25" s="116"/>
      <c r="J25" s="117"/>
      <c r="K25" s="116"/>
      <c r="L25" s="119"/>
      <c r="M25" s="116"/>
      <c r="N25" s="119"/>
      <c r="O25" s="54"/>
      <c r="P25" s="56"/>
      <c r="Q25" s="54">
        <v>36</v>
      </c>
      <c r="R25" s="56"/>
    </row>
    <row r="26" spans="1:29" ht="27" customHeight="1" thickBot="1">
      <c r="A26" s="297" t="s">
        <v>66</v>
      </c>
      <c r="B26" s="298"/>
      <c r="C26" s="152" t="s">
        <v>247</v>
      </c>
      <c r="D26" s="153">
        <f>'2'!D18+'2'!D28+'3'!D18+'1'!D18</f>
        <v>9468</v>
      </c>
      <c r="E26" s="153">
        <f>'2'!E18+'2'!E28+'3'!E18+'1'!E18</f>
        <v>2808</v>
      </c>
      <c r="F26" s="153">
        <f>'2'!F18+'2'!F28+'3'!F18+'1'!F18</f>
        <v>6660</v>
      </c>
      <c r="G26" s="155">
        <f>'2'!G18+'2'!G28+'3'!G18+'1'!G18</f>
        <v>2346</v>
      </c>
      <c r="H26" s="154">
        <f>'2'!H18+'2'!H28+'3'!H18+'1'!H18</f>
        <v>70</v>
      </c>
      <c r="I26" s="155">
        <f>'1'!I18</f>
        <v>612</v>
      </c>
      <c r="J26" s="154">
        <f>'1'!J18</f>
        <v>792</v>
      </c>
      <c r="K26" s="155">
        <f>'2'!K18+'2'!K28+'3'!K18</f>
        <v>576</v>
      </c>
      <c r="L26" s="154">
        <f>'2'!L18+'2'!L28+'3'!L18</f>
        <v>828</v>
      </c>
      <c r="M26" s="155">
        <f>'2'!M18+'2'!M28+'3'!M18</f>
        <v>576</v>
      </c>
      <c r="N26" s="154">
        <f>'2'!N18+'2'!N28+'3'!N18</f>
        <v>864</v>
      </c>
      <c r="O26" s="155">
        <f>'2'!O18+'2'!O28+'3'!O18</f>
        <v>576</v>
      </c>
      <c r="P26" s="154">
        <f>'2'!P18+'2'!P28+'3'!P18</f>
        <v>828</v>
      </c>
      <c r="Q26" s="155">
        <f>'2'!Q18+'2'!Q28+'3'!Q18</f>
        <v>576</v>
      </c>
      <c r="R26" s="154">
        <f>'2'!R18+'2'!R28+'3'!R18+5*36</f>
        <v>612</v>
      </c>
      <c r="T26" s="125">
        <f>SUM(I26:R26)</f>
        <v>6840</v>
      </c>
      <c r="U26" s="125"/>
      <c r="V26" s="125"/>
      <c r="W26" s="125"/>
      <c r="X26" s="125"/>
      <c r="Y26" s="125"/>
      <c r="Z26" s="125"/>
      <c r="AA26" s="125"/>
      <c r="AB26" s="3"/>
      <c r="AC26" s="3"/>
    </row>
    <row r="27" spans="1:29" ht="19.5" customHeight="1" thickBot="1">
      <c r="A27" s="38" t="s">
        <v>67</v>
      </c>
      <c r="B27" s="39" t="s">
        <v>68</v>
      </c>
      <c r="C27" s="11"/>
      <c r="D27" s="28"/>
      <c r="E27" s="28"/>
      <c r="F27" s="28"/>
      <c r="G27" s="112"/>
      <c r="H27" s="31"/>
      <c r="I27" s="32"/>
      <c r="J27" s="34"/>
      <c r="K27" s="32"/>
      <c r="L27" s="33"/>
      <c r="M27" s="32"/>
      <c r="N27" s="33"/>
      <c r="O27" s="32"/>
      <c r="P27" s="34"/>
      <c r="Q27" s="32"/>
      <c r="R27" s="81" t="s">
        <v>228</v>
      </c>
      <c r="T27" s="3">
        <f>11*36</f>
        <v>396</v>
      </c>
      <c r="U27" s="3"/>
      <c r="V27" s="3"/>
      <c r="W27" s="3"/>
      <c r="X27" s="3"/>
      <c r="Y27" s="3"/>
      <c r="Z27" s="3"/>
      <c r="AA27" s="3"/>
      <c r="AB27" s="3"/>
      <c r="AC27" s="3"/>
    </row>
    <row r="28" spans="1:29" ht="20.25" customHeight="1" thickBot="1">
      <c r="A28" s="38" t="s">
        <v>69</v>
      </c>
      <c r="B28" s="39" t="s">
        <v>70</v>
      </c>
      <c r="C28" s="11"/>
      <c r="D28" s="28"/>
      <c r="E28" s="28"/>
      <c r="F28" s="28"/>
      <c r="G28" s="112"/>
      <c r="H28" s="31"/>
      <c r="I28" s="32"/>
      <c r="J28" s="34"/>
      <c r="K28" s="32"/>
      <c r="L28" s="33"/>
      <c r="M28" s="32"/>
      <c r="N28" s="33"/>
      <c r="O28" s="32"/>
      <c r="P28" s="34"/>
      <c r="Q28" s="32"/>
      <c r="R28" s="81" t="s">
        <v>229</v>
      </c>
      <c r="T28" s="126">
        <f>T26+T27</f>
        <v>7236</v>
      </c>
      <c r="U28" s="3"/>
      <c r="V28" s="3"/>
      <c r="W28" s="3"/>
      <c r="X28" s="3"/>
      <c r="Y28" s="3"/>
      <c r="Z28" s="3"/>
      <c r="AA28" s="3"/>
      <c r="AB28" s="3"/>
      <c r="AC28" s="3"/>
    </row>
    <row r="29" spans="1:29" ht="36" customHeight="1" thickBot="1">
      <c r="A29" s="302" t="s">
        <v>271</v>
      </c>
      <c r="B29" s="303"/>
      <c r="C29" s="303"/>
      <c r="D29" s="303"/>
      <c r="E29" s="304"/>
      <c r="F29" s="299" t="s">
        <v>13</v>
      </c>
      <c r="G29" s="305" t="s">
        <v>71</v>
      </c>
      <c r="H29" s="306"/>
      <c r="I29" s="29">
        <v>612</v>
      </c>
      <c r="J29" s="31">
        <v>792</v>
      </c>
      <c r="K29" s="29">
        <f>K26-K30-K31-K32</f>
        <v>576</v>
      </c>
      <c r="L29" s="31">
        <f t="shared" ref="L29:Q29" si="2">L26-L30-L31-L32</f>
        <v>828</v>
      </c>
      <c r="M29" s="29">
        <f t="shared" si="2"/>
        <v>540</v>
      </c>
      <c r="N29" s="31">
        <f t="shared" si="2"/>
        <v>468</v>
      </c>
      <c r="O29" s="29">
        <f t="shared" si="2"/>
        <v>540</v>
      </c>
      <c r="P29" s="31">
        <f>P26-P30-P31-P32</f>
        <v>540</v>
      </c>
      <c r="Q29" s="29">
        <f t="shared" si="2"/>
        <v>432</v>
      </c>
      <c r="R29" s="31">
        <f>R26-R30-R31-R32</f>
        <v>288</v>
      </c>
      <c r="T29" s="126"/>
      <c r="U29" s="126"/>
      <c r="V29" s="3"/>
      <c r="W29" s="3"/>
      <c r="X29" s="3"/>
      <c r="Y29" s="3"/>
      <c r="Z29" s="3"/>
      <c r="AA29" s="3"/>
      <c r="AB29" s="3"/>
      <c r="AC29" s="3"/>
    </row>
    <row r="30" spans="1:29" ht="36" customHeight="1" thickBot="1">
      <c r="A30" s="292" t="s">
        <v>70</v>
      </c>
      <c r="B30" s="293"/>
      <c r="C30" s="293"/>
      <c r="D30" s="293"/>
      <c r="E30" s="294"/>
      <c r="F30" s="300"/>
      <c r="G30" s="295" t="s">
        <v>72</v>
      </c>
      <c r="H30" s="296"/>
      <c r="I30" s="167">
        <v>0</v>
      </c>
      <c r="J30" s="59">
        <v>0</v>
      </c>
      <c r="K30" s="167">
        <f>'4'!K22+'4'!K33</f>
        <v>0</v>
      </c>
      <c r="L30" s="59">
        <f>'4'!L22+'4'!L33</f>
        <v>0</v>
      </c>
      <c r="M30" s="167">
        <f>'4'!M22+'4'!M33</f>
        <v>36</v>
      </c>
      <c r="N30" s="59">
        <f>'4'!N22</f>
        <v>36</v>
      </c>
      <c r="O30" s="167">
        <f>'4'!O22+'4'!O33</f>
        <v>36</v>
      </c>
      <c r="P30" s="59">
        <f>'4'!P22+'4'!P33</f>
        <v>36</v>
      </c>
      <c r="Q30" s="167">
        <f>'4'!Q22+'4'!Q33</f>
        <v>0</v>
      </c>
      <c r="R30" s="59">
        <f>'4'!R22+'4'!R33</f>
        <v>0</v>
      </c>
      <c r="T30" s="126"/>
      <c r="U30" s="50"/>
    </row>
    <row r="31" spans="1:29" ht="36" customHeight="1" thickBot="1">
      <c r="A31" s="60" t="s">
        <v>86</v>
      </c>
      <c r="B31" s="61"/>
      <c r="C31" s="61"/>
      <c r="D31" s="61"/>
      <c r="E31" s="62"/>
      <c r="F31" s="300"/>
      <c r="G31" s="307" t="s">
        <v>87</v>
      </c>
      <c r="H31" s="308"/>
      <c r="I31" s="192">
        <v>0</v>
      </c>
      <c r="J31" s="193">
        <v>0</v>
      </c>
      <c r="K31" s="167">
        <f>'4'!K23+'4'!K26+'4'!K30+'5'!K22</f>
        <v>0</v>
      </c>
      <c r="L31" s="59">
        <f>'4'!L23+'4'!L26+'4'!L30+'5'!L22</f>
        <v>0</v>
      </c>
      <c r="M31" s="167">
        <f>'4'!M23+'4'!M26+'4'!M30+'5'!M22</f>
        <v>0</v>
      </c>
      <c r="N31" s="59">
        <f>'4'!N23+'4'!N26+'4'!N30+'5'!N22+'4'!N33</f>
        <v>360</v>
      </c>
      <c r="O31" s="167">
        <f>'4'!O23+'4'!O26+'4'!O30+'5'!O22</f>
        <v>0</v>
      </c>
      <c r="P31" s="59">
        <f>'4'!P23+'4'!P26+'4'!P30+'5'!P22</f>
        <v>252</v>
      </c>
      <c r="Q31" s="167">
        <f>'4'!Q23+'4'!Q26+'4'!Q30+'5'!Q22+Q25</f>
        <v>144</v>
      </c>
      <c r="R31" s="59">
        <f>'4'!R23+'4'!R26+'4'!R30+'5'!R22</f>
        <v>144</v>
      </c>
      <c r="T31" s="126"/>
    </row>
    <row r="32" spans="1:29" ht="36" customHeight="1" thickBot="1">
      <c r="A32" s="41" t="s">
        <v>88</v>
      </c>
      <c r="B32" s="69"/>
      <c r="C32" s="69"/>
      <c r="D32" s="69"/>
      <c r="E32" s="42"/>
      <c r="F32" s="300"/>
      <c r="G32" s="309" t="s">
        <v>89</v>
      </c>
      <c r="H32" s="310"/>
      <c r="I32" s="150">
        <v>0</v>
      </c>
      <c r="J32" s="151">
        <v>0</v>
      </c>
      <c r="K32" s="32">
        <v>0</v>
      </c>
      <c r="L32" s="33">
        <v>0</v>
      </c>
      <c r="M32" s="32">
        <v>0</v>
      </c>
      <c r="N32" s="33">
        <v>0</v>
      </c>
      <c r="O32" s="32">
        <v>0</v>
      </c>
      <c r="P32" s="34">
        <v>0</v>
      </c>
      <c r="Q32" s="32">
        <v>0</v>
      </c>
      <c r="R32" s="34">
        <f>5*36</f>
        <v>180</v>
      </c>
      <c r="T32" s="126"/>
    </row>
    <row r="33" spans="1:21" ht="36" customHeight="1" thickBot="1">
      <c r="A33" s="70" t="s">
        <v>90</v>
      </c>
      <c r="B33" s="69"/>
      <c r="C33" s="69"/>
      <c r="D33" s="69"/>
      <c r="E33" s="42"/>
      <c r="F33" s="300"/>
      <c r="G33" s="305" t="s">
        <v>73</v>
      </c>
      <c r="H33" s="306"/>
      <c r="I33" s="32" t="s">
        <v>193</v>
      </c>
      <c r="J33" s="34">
        <v>3</v>
      </c>
      <c r="K33" s="32">
        <v>3</v>
      </c>
      <c r="L33" s="33">
        <v>3</v>
      </c>
      <c r="M33" s="32">
        <v>2</v>
      </c>
      <c r="N33" s="33">
        <v>3</v>
      </c>
      <c r="O33" s="32">
        <v>3</v>
      </c>
      <c r="P33" s="34">
        <v>3</v>
      </c>
      <c r="Q33" s="32">
        <v>3</v>
      </c>
      <c r="R33" s="34">
        <v>3</v>
      </c>
      <c r="S33" s="50"/>
      <c r="T33" s="126"/>
      <c r="U33" s="50"/>
    </row>
    <row r="34" spans="1:21" ht="36" customHeight="1" thickBot="1">
      <c r="A34" s="70" t="s">
        <v>91</v>
      </c>
      <c r="B34" s="69"/>
      <c r="C34" s="69"/>
      <c r="D34" s="69"/>
      <c r="E34" s="42"/>
      <c r="F34" s="300"/>
      <c r="G34" s="295" t="s">
        <v>74</v>
      </c>
      <c r="H34" s="296"/>
      <c r="I34" s="51">
        <v>1</v>
      </c>
      <c r="J34" s="53">
        <v>9</v>
      </c>
      <c r="K34" s="51">
        <v>1</v>
      </c>
      <c r="L34" s="52">
        <v>2</v>
      </c>
      <c r="M34" s="51">
        <v>1</v>
      </c>
      <c r="N34" s="52">
        <v>5</v>
      </c>
      <c r="O34" s="51">
        <v>1</v>
      </c>
      <c r="P34" s="53">
        <v>4</v>
      </c>
      <c r="Q34" s="51">
        <v>6</v>
      </c>
      <c r="R34" s="53">
        <v>4</v>
      </c>
      <c r="S34" s="50"/>
      <c r="T34" s="126"/>
      <c r="U34" s="50"/>
    </row>
    <row r="35" spans="1:21" ht="36" customHeight="1" thickBot="1">
      <c r="A35" s="43"/>
      <c r="B35" s="44"/>
      <c r="C35" s="44"/>
      <c r="D35" s="44"/>
      <c r="E35" s="45"/>
      <c r="F35" s="301"/>
      <c r="G35" s="295" t="s">
        <v>75</v>
      </c>
      <c r="H35" s="296"/>
      <c r="I35" s="51" t="s">
        <v>193</v>
      </c>
      <c r="J35" s="53" t="s">
        <v>193</v>
      </c>
      <c r="K35" s="51">
        <v>1</v>
      </c>
      <c r="L35" s="52">
        <v>6</v>
      </c>
      <c r="M35" s="51">
        <v>3</v>
      </c>
      <c r="N35" s="52">
        <v>1</v>
      </c>
      <c r="O35" s="51">
        <v>1</v>
      </c>
      <c r="P35" s="53">
        <v>4</v>
      </c>
      <c r="Q35" s="51" t="s">
        <v>193</v>
      </c>
      <c r="R35" s="53" t="s">
        <v>193</v>
      </c>
      <c r="S35" s="50"/>
      <c r="T35" s="126"/>
      <c r="U35" s="50"/>
    </row>
    <row r="36" spans="1:21" ht="18" customHeight="1"/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</sheetData>
  <mergeCells count="39">
    <mergeCell ref="I4:R5"/>
    <mergeCell ref="I6:J6"/>
    <mergeCell ref="I7:I11"/>
    <mergeCell ref="Q7:Q11"/>
    <mergeCell ref="R7:R11"/>
    <mergeCell ref="H8:H11"/>
    <mergeCell ref="A2:R2"/>
    <mergeCell ref="A4:A11"/>
    <mergeCell ref="B4:B11"/>
    <mergeCell ref="C4:C11"/>
    <mergeCell ref="D4:H5"/>
    <mergeCell ref="D6:D11"/>
    <mergeCell ref="E6:E11"/>
    <mergeCell ref="F6:H6"/>
    <mergeCell ref="K6:L6"/>
    <mergeCell ref="M6:N6"/>
    <mergeCell ref="Q6:R6"/>
    <mergeCell ref="F7:F11"/>
    <mergeCell ref="O6:P6"/>
    <mergeCell ref="G8:G11"/>
    <mergeCell ref="O7:O11"/>
    <mergeCell ref="P7:P11"/>
    <mergeCell ref="G7:H7"/>
    <mergeCell ref="K7:K11"/>
    <mergeCell ref="L7:L11"/>
    <mergeCell ref="M7:M11"/>
    <mergeCell ref="J7:J11"/>
    <mergeCell ref="N7:N11"/>
    <mergeCell ref="A30:E30"/>
    <mergeCell ref="G30:H30"/>
    <mergeCell ref="G35:H35"/>
    <mergeCell ref="A26:B26"/>
    <mergeCell ref="F29:F35"/>
    <mergeCell ref="A29:E29"/>
    <mergeCell ref="G29:H29"/>
    <mergeCell ref="G31:H31"/>
    <mergeCell ref="G32:H32"/>
    <mergeCell ref="G33:H33"/>
    <mergeCell ref="G34:H34"/>
  </mergeCells>
  <conditionalFormatting sqref="F27:F28">
    <cfRule type="expression" dxfId="4" priority="35" stopIfTrue="1">
      <formula>F27&lt;&gt;#REF!+'5'!#REF!+H27</formula>
    </cfRule>
  </conditionalFormatting>
  <conditionalFormatting sqref="F19:F21">
    <cfRule type="expression" dxfId="3" priority="36" stopIfTrue="1">
      <formula>'5'!#REF!+'5'!#REF!+G19+H19&lt;&gt;F19</formula>
    </cfRule>
  </conditionalFormatting>
  <conditionalFormatting sqref="F19:F21">
    <cfRule type="expression" dxfId="2" priority="37" stopIfTrue="1">
      <formula>#REF!+#REF!+'5'!#REF!+H19&lt;&gt;F19</formula>
    </cfRule>
  </conditionalFormatting>
  <conditionalFormatting sqref="F24:F25">
    <cfRule type="expression" dxfId="1" priority="2" stopIfTrue="1">
      <formula>'5'!#REF!+'5'!#REF!+G24+H24&lt;&gt;F24</formula>
    </cfRule>
  </conditionalFormatting>
  <conditionalFormatting sqref="F24:F25">
    <cfRule type="expression" dxfId="0" priority="1" stopIfTrue="1">
      <formula>#REF!+#REF!+'5'!#REF!+H24&lt;&gt;F24</formula>
    </cfRule>
  </conditionalFormatting>
  <pageMargins left="0.25" right="0.25" top="0.51" bottom="0.49" header="0.5" footer="0.5"/>
  <pageSetup paperSize="9" scale="67" orientation="landscape" r:id="rId1"/>
  <headerFooter alignWithMargins="0"/>
  <rowBreaks count="1" manualBreakCount="1">
    <brk id="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workbookViewId="0">
      <selection activeCell="J13" sqref="J13:O13"/>
    </sheetView>
  </sheetViews>
  <sheetFormatPr defaultRowHeight="12.75"/>
  <cols>
    <col min="1" max="1" width="6.7109375" customWidth="1"/>
    <col min="7" max="7" width="19.85546875" customWidth="1"/>
    <col min="8" max="8" width="3.28515625" customWidth="1"/>
    <col min="12" max="12" width="16" customWidth="1"/>
    <col min="14" max="14" width="6" customWidth="1"/>
    <col min="15" max="15" width="18.28515625" customWidth="1"/>
  </cols>
  <sheetData>
    <row r="1" spans="1:15" ht="15">
      <c r="A1" s="82" t="s">
        <v>223</v>
      </c>
      <c r="B1" s="314"/>
      <c r="C1" s="314"/>
      <c r="D1" s="314"/>
      <c r="E1" s="314"/>
      <c r="F1" s="314"/>
      <c r="G1" s="314"/>
      <c r="H1" s="83"/>
      <c r="I1" s="314"/>
      <c r="J1" s="314"/>
      <c r="K1" s="314"/>
      <c r="L1" s="314"/>
      <c r="M1" s="314"/>
      <c r="N1" s="314"/>
      <c r="O1" s="314"/>
    </row>
    <row r="2" spans="1:15" ht="15.75" customHeight="1">
      <c r="A2" s="83"/>
      <c r="B2" s="314" t="s">
        <v>117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15.75" thickBot="1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</row>
    <row r="4" spans="1:15" ht="15.75" thickBot="1">
      <c r="A4" s="85" t="s">
        <v>93</v>
      </c>
      <c r="B4" s="315" t="s">
        <v>94</v>
      </c>
      <c r="C4" s="316"/>
      <c r="D4" s="316"/>
      <c r="E4" s="316"/>
      <c r="F4" s="316"/>
      <c r="G4" s="317"/>
      <c r="H4" s="83"/>
      <c r="I4" s="85" t="s">
        <v>93</v>
      </c>
      <c r="J4" s="315" t="s">
        <v>94</v>
      </c>
      <c r="K4" s="316"/>
      <c r="L4" s="316"/>
      <c r="M4" s="316"/>
      <c r="N4" s="316"/>
      <c r="O4" s="317"/>
    </row>
    <row r="5" spans="1:15" ht="26.25" customHeight="1" thickBot="1">
      <c r="A5" s="311" t="s">
        <v>95</v>
      </c>
      <c r="B5" s="312"/>
      <c r="C5" s="312"/>
      <c r="D5" s="312"/>
      <c r="E5" s="312"/>
      <c r="F5" s="312"/>
      <c r="G5" s="313"/>
      <c r="H5" s="83"/>
      <c r="I5" s="100"/>
      <c r="J5" s="311" t="s">
        <v>108</v>
      </c>
      <c r="K5" s="312"/>
      <c r="L5" s="312"/>
      <c r="M5" s="312"/>
      <c r="N5" s="312"/>
      <c r="O5" s="313"/>
    </row>
    <row r="6" spans="1:15" ht="26.25" customHeight="1">
      <c r="A6" s="87" t="s">
        <v>96</v>
      </c>
      <c r="B6" s="88" t="s">
        <v>115</v>
      </c>
      <c r="C6" s="89"/>
      <c r="D6" s="89"/>
      <c r="E6" s="89"/>
      <c r="F6" s="89"/>
      <c r="G6" s="90"/>
      <c r="H6" s="83"/>
      <c r="I6" s="91" t="s">
        <v>96</v>
      </c>
      <c r="J6" s="92" t="s">
        <v>195</v>
      </c>
      <c r="K6" s="93"/>
      <c r="L6" s="93"/>
      <c r="M6" s="93"/>
      <c r="N6" s="93"/>
      <c r="O6" s="94"/>
    </row>
    <row r="7" spans="1:15" ht="26.25" customHeight="1">
      <c r="A7" s="91" t="s">
        <v>97</v>
      </c>
      <c r="B7" s="92" t="s">
        <v>196</v>
      </c>
      <c r="C7" s="93"/>
      <c r="D7" s="93"/>
      <c r="E7" s="93"/>
      <c r="F7" s="93"/>
      <c r="G7" s="94"/>
      <c r="H7" s="83"/>
      <c r="I7" s="91" t="s">
        <v>97</v>
      </c>
      <c r="J7" s="92" t="s">
        <v>197</v>
      </c>
      <c r="K7" s="93"/>
      <c r="L7" s="93"/>
      <c r="M7" s="93"/>
      <c r="N7" s="93"/>
      <c r="O7" s="94"/>
    </row>
    <row r="8" spans="1:15" ht="26.25" customHeight="1" thickBot="1">
      <c r="A8" s="91" t="s">
        <v>99</v>
      </c>
      <c r="B8" s="318" t="s">
        <v>98</v>
      </c>
      <c r="C8" s="319"/>
      <c r="D8" s="319"/>
      <c r="E8" s="319"/>
      <c r="F8" s="319"/>
      <c r="G8" s="320"/>
      <c r="H8" s="83"/>
      <c r="I8" s="91" t="s">
        <v>99</v>
      </c>
      <c r="J8" s="92" t="s">
        <v>198</v>
      </c>
      <c r="K8" s="93"/>
      <c r="L8" s="93"/>
      <c r="M8" s="93"/>
      <c r="N8" s="93"/>
      <c r="O8" s="94"/>
    </row>
    <row r="9" spans="1:15" ht="26.25" customHeight="1" thickBot="1">
      <c r="A9" s="91" t="s">
        <v>100</v>
      </c>
      <c r="B9" s="318" t="s">
        <v>199</v>
      </c>
      <c r="C9" s="319"/>
      <c r="D9" s="319"/>
      <c r="E9" s="319"/>
      <c r="F9" s="319"/>
      <c r="G9" s="320"/>
      <c r="H9" s="83"/>
      <c r="I9" s="105"/>
      <c r="J9" s="311" t="s">
        <v>109</v>
      </c>
      <c r="K9" s="312"/>
      <c r="L9" s="312"/>
      <c r="M9" s="312"/>
      <c r="N9" s="312"/>
      <c r="O9" s="313"/>
    </row>
    <row r="10" spans="1:15" ht="26.25" customHeight="1">
      <c r="A10" s="91" t="s">
        <v>102</v>
      </c>
      <c r="B10" s="318" t="s">
        <v>101</v>
      </c>
      <c r="C10" s="319"/>
      <c r="D10" s="319"/>
      <c r="E10" s="319"/>
      <c r="F10" s="319"/>
      <c r="G10" s="320"/>
      <c r="H10" s="83"/>
      <c r="I10" s="87" t="s">
        <v>96</v>
      </c>
      <c r="J10" s="129" t="s">
        <v>110</v>
      </c>
      <c r="K10" s="130"/>
      <c r="L10" s="130"/>
      <c r="M10" s="130"/>
      <c r="N10" s="130"/>
      <c r="O10" s="131"/>
    </row>
    <row r="11" spans="1:15" ht="26.25" customHeight="1">
      <c r="A11" s="91" t="s">
        <v>103</v>
      </c>
      <c r="B11" s="318" t="s">
        <v>200</v>
      </c>
      <c r="C11" s="319"/>
      <c r="D11" s="319"/>
      <c r="E11" s="319"/>
      <c r="F11" s="319"/>
      <c r="G11" s="320"/>
      <c r="H11" s="83"/>
      <c r="I11" s="99" t="s">
        <v>97</v>
      </c>
      <c r="J11" s="321" t="s">
        <v>111</v>
      </c>
      <c r="K11" s="322"/>
      <c r="L11" s="322"/>
      <c r="M11" s="322"/>
      <c r="N11" s="322"/>
      <c r="O11" s="323"/>
    </row>
    <row r="12" spans="1:15" ht="30.75" customHeight="1" thickBot="1">
      <c r="A12" s="99" t="s">
        <v>104</v>
      </c>
      <c r="B12" s="321" t="s">
        <v>201</v>
      </c>
      <c r="C12" s="322"/>
      <c r="D12" s="322"/>
      <c r="E12" s="322"/>
      <c r="F12" s="322"/>
      <c r="G12" s="323"/>
      <c r="H12" s="83"/>
      <c r="I12" s="91" t="s">
        <v>99</v>
      </c>
      <c r="J12" s="95" t="s">
        <v>278</v>
      </c>
      <c r="K12" s="96"/>
      <c r="L12" s="96"/>
      <c r="M12" s="96"/>
      <c r="N12" s="96"/>
      <c r="O12" s="97"/>
    </row>
    <row r="13" spans="1:15" ht="30.75" customHeight="1" thickBot="1">
      <c r="A13" s="99" t="s">
        <v>105</v>
      </c>
      <c r="B13" s="324" t="s">
        <v>202</v>
      </c>
      <c r="C13" s="325"/>
      <c r="D13" s="325"/>
      <c r="E13" s="325"/>
      <c r="F13" s="325"/>
      <c r="G13" s="326"/>
      <c r="H13" s="83"/>
      <c r="I13" s="100"/>
      <c r="J13" s="311" t="s">
        <v>112</v>
      </c>
      <c r="K13" s="312"/>
      <c r="L13" s="312"/>
      <c r="M13" s="312"/>
      <c r="N13" s="312"/>
      <c r="O13" s="313"/>
    </row>
    <row r="14" spans="1:15" ht="26.25" customHeight="1" thickBot="1">
      <c r="A14" s="100"/>
      <c r="B14" s="311" t="s">
        <v>106</v>
      </c>
      <c r="C14" s="312"/>
      <c r="D14" s="312"/>
      <c r="E14" s="312"/>
      <c r="F14" s="312"/>
      <c r="G14" s="313"/>
      <c r="H14" s="83"/>
      <c r="I14" s="101" t="s">
        <v>96</v>
      </c>
      <c r="J14" s="102" t="s">
        <v>113</v>
      </c>
      <c r="K14" s="103"/>
      <c r="L14" s="103"/>
      <c r="M14" s="103"/>
      <c r="N14" s="103"/>
      <c r="O14" s="104"/>
    </row>
    <row r="15" spans="1:15" ht="26.25" customHeight="1" thickBot="1">
      <c r="A15" s="91" t="s">
        <v>96</v>
      </c>
      <c r="B15" s="318" t="s">
        <v>107</v>
      </c>
      <c r="C15" s="319"/>
      <c r="D15" s="319"/>
      <c r="E15" s="319"/>
      <c r="F15" s="319"/>
      <c r="G15" s="320"/>
      <c r="H15" s="83"/>
      <c r="I15" s="110" t="s">
        <v>97</v>
      </c>
      <c r="J15" s="327" t="s">
        <v>114</v>
      </c>
      <c r="K15" s="328"/>
      <c r="L15" s="328"/>
      <c r="M15" s="328"/>
      <c r="N15" s="328"/>
      <c r="O15" s="329"/>
    </row>
    <row r="16" spans="1:15" ht="26.25" customHeight="1">
      <c r="A16" s="99" t="s">
        <v>97</v>
      </c>
      <c r="B16" s="321" t="s">
        <v>116</v>
      </c>
      <c r="C16" s="322"/>
      <c r="D16" s="322"/>
      <c r="E16" s="322"/>
      <c r="F16" s="322"/>
      <c r="G16" s="323"/>
      <c r="H16" s="83"/>
      <c r="I16" s="132"/>
      <c r="J16" s="133"/>
      <c r="K16" s="133"/>
      <c r="L16" s="133"/>
      <c r="M16" s="133"/>
      <c r="N16" s="133"/>
      <c r="O16" s="133"/>
    </row>
    <row r="17" spans="1:15" ht="26.25" customHeight="1">
      <c r="A17" s="106" t="s">
        <v>99</v>
      </c>
      <c r="B17" s="107" t="s">
        <v>203</v>
      </c>
      <c r="C17" s="108"/>
      <c r="D17" s="108"/>
      <c r="E17" s="108"/>
      <c r="F17" s="108"/>
      <c r="G17" s="109"/>
      <c r="H17" s="83"/>
      <c r="I17" s="134"/>
      <c r="J17" s="330"/>
      <c r="K17" s="330"/>
      <c r="L17" s="330"/>
      <c r="M17" s="330"/>
      <c r="N17" s="330"/>
      <c r="O17" s="330"/>
    </row>
    <row r="18" spans="1:15" ht="26.25" customHeight="1">
      <c r="A18" s="91" t="s">
        <v>100</v>
      </c>
      <c r="B18" s="92" t="s">
        <v>204</v>
      </c>
      <c r="C18" s="93"/>
      <c r="D18" s="93"/>
      <c r="E18" s="93"/>
      <c r="F18" s="93"/>
      <c r="G18" s="94"/>
      <c r="H18" s="83"/>
      <c r="I18" s="135"/>
      <c r="J18" s="134"/>
      <c r="K18" s="134"/>
      <c r="L18" s="134"/>
      <c r="M18" s="134"/>
      <c r="N18" s="134"/>
      <c r="O18" s="134"/>
    </row>
    <row r="19" spans="1:15" ht="26.25" customHeight="1">
      <c r="A19" s="91" t="s">
        <v>102</v>
      </c>
      <c r="B19" s="331" t="s">
        <v>205</v>
      </c>
      <c r="C19" s="332"/>
      <c r="D19" s="332"/>
      <c r="E19" s="332"/>
      <c r="F19" s="332"/>
      <c r="G19" s="333"/>
      <c r="H19" s="83"/>
      <c r="I19" s="135"/>
      <c r="J19" s="334"/>
      <c r="K19" s="334"/>
      <c r="L19" s="334"/>
      <c r="M19" s="334"/>
      <c r="N19" s="334"/>
      <c r="O19" s="334"/>
    </row>
    <row r="20" spans="1:15" ht="26.25" customHeight="1">
      <c r="A20" s="106" t="s">
        <v>103</v>
      </c>
      <c r="B20" s="137" t="s">
        <v>206</v>
      </c>
      <c r="C20" s="138"/>
      <c r="D20" s="138"/>
      <c r="E20" s="138"/>
      <c r="F20" s="138"/>
      <c r="G20" s="139"/>
      <c r="H20" s="83"/>
      <c r="I20" s="135"/>
      <c r="J20" s="136"/>
      <c r="K20" s="136"/>
      <c r="L20" s="136"/>
      <c r="M20" s="136"/>
      <c r="N20" s="136"/>
      <c r="O20" s="136"/>
    </row>
    <row r="21" spans="1:15" ht="34.5" customHeight="1" thickBot="1">
      <c r="A21" s="110" t="s">
        <v>104</v>
      </c>
      <c r="B21" s="324" t="s">
        <v>207</v>
      </c>
      <c r="C21" s="325"/>
      <c r="D21" s="325"/>
      <c r="E21" s="325"/>
      <c r="F21" s="325"/>
      <c r="G21" s="326"/>
      <c r="H21" s="83"/>
      <c r="I21" s="98"/>
      <c r="J21" s="98"/>
      <c r="K21" s="98"/>
      <c r="L21" s="86"/>
      <c r="M21" s="98"/>
      <c r="N21" s="98"/>
      <c r="O21" s="98"/>
    </row>
  </sheetData>
  <mergeCells count="24">
    <mergeCell ref="B16:G16"/>
    <mergeCell ref="J17:O17"/>
    <mergeCell ref="B19:G19"/>
    <mergeCell ref="J19:O19"/>
    <mergeCell ref="B21:G21"/>
    <mergeCell ref="B12:G12"/>
    <mergeCell ref="B13:G13"/>
    <mergeCell ref="J13:O13"/>
    <mergeCell ref="B14:G14"/>
    <mergeCell ref="B15:G15"/>
    <mergeCell ref="J15:O15"/>
    <mergeCell ref="B8:G8"/>
    <mergeCell ref="B9:G9"/>
    <mergeCell ref="J9:O9"/>
    <mergeCell ref="B10:G10"/>
    <mergeCell ref="B11:G11"/>
    <mergeCell ref="J11:O11"/>
    <mergeCell ref="A5:G5"/>
    <mergeCell ref="J5:O5"/>
    <mergeCell ref="B1:G1"/>
    <mergeCell ref="I1:O1"/>
    <mergeCell ref="B2:O2"/>
    <mergeCell ref="B4:G4"/>
    <mergeCell ref="J4:O4"/>
  </mergeCells>
  <printOptions horizontalCentered="1"/>
  <pageMargins left="0.62" right="0.42" top="0.62" bottom="0.98425196850393704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титульник</vt:lpstr>
      <vt:lpstr>1</vt:lpstr>
      <vt:lpstr>2</vt:lpstr>
      <vt:lpstr>3</vt:lpstr>
      <vt:lpstr>4</vt:lpstr>
      <vt:lpstr>5</vt:lpstr>
      <vt:lpstr>6</vt:lpstr>
      <vt:lpstr>Лист1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Полежаева</cp:lastModifiedBy>
  <cp:lastPrinted>2017-09-19T07:09:06Z</cp:lastPrinted>
  <dcterms:created xsi:type="dcterms:W3CDTF">2001-03-16T08:00:32Z</dcterms:created>
  <dcterms:modified xsi:type="dcterms:W3CDTF">2019-06-06T10:20:01Z</dcterms:modified>
</cp:coreProperties>
</file>