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0" windowWidth="11340" windowHeight="5520" activeTab="5"/>
  </bookViews>
  <sheets>
    <sheet name="титульник" sheetId="42" r:id="rId1"/>
    <sheet name="1" sheetId="51" r:id="rId2"/>
    <sheet name="2" sheetId="52" r:id="rId3"/>
    <sheet name="3" sheetId="53" r:id="rId4"/>
    <sheet name="4" sheetId="45" r:id="rId5"/>
    <sheet name="5" sheetId="46" r:id="rId6"/>
    <sheet name="кабинеты" sheetId="54" r:id="rId7"/>
    <sheet name="пояснительная записка" sheetId="50" r:id="rId8"/>
  </sheets>
  <definedNames>
    <definedName name="_xlnm.Print_Area" localSheetId="1">'1'!$A$1:$P$34</definedName>
    <definedName name="_xlnm.Print_Area" localSheetId="2">'2'!$A$1:$P$32</definedName>
    <definedName name="_xlnm.Print_Area" localSheetId="3">'3'!$A$1:$P$43</definedName>
    <definedName name="_xlnm.Print_Area" localSheetId="4">'4'!$A$1:$P$34</definedName>
    <definedName name="_xlnm.Print_Area" localSheetId="5">'5'!$A$1:$P$63</definedName>
    <definedName name="_xlnm.Print_Area" localSheetId="6">кабинеты!$A$1:$R$36</definedName>
    <definedName name="_xlnm.Print_Area" localSheetId="7">'пояснительная записка'!$A$1:$O$138</definedName>
    <definedName name="_xlnm.Print_Area" localSheetId="0">титульник!$A$1:$I$30</definedName>
  </definedNames>
  <calcPr calcId="124519"/>
</workbook>
</file>

<file path=xl/calcChain.xml><?xml version="1.0" encoding="utf-8"?>
<calcChain xmlns="http://schemas.openxmlformats.org/spreadsheetml/2006/main">
  <c r="Q55" i="46"/>
  <c r="N22" i="53"/>
  <c r="O22"/>
  <c r="P22"/>
  <c r="D22"/>
  <c r="E22"/>
  <c r="F22"/>
  <c r="G22"/>
  <c r="H22"/>
  <c r="I22"/>
  <c r="J22"/>
  <c r="K22"/>
  <c r="L22"/>
  <c r="M21"/>
  <c r="M22"/>
  <c r="D43"/>
  <c r="E43"/>
  <c r="F43"/>
  <c r="D17" i="51"/>
  <c r="D18"/>
  <c r="D20"/>
  <c r="D21"/>
  <c r="D29"/>
  <c r="D31"/>
  <c r="G13"/>
  <c r="H13"/>
  <c r="I13"/>
  <c r="J13"/>
  <c r="K13"/>
  <c r="L13"/>
  <c r="M13"/>
  <c r="N13"/>
  <c r="O13"/>
  <c r="P13"/>
  <c r="E17"/>
  <c r="E18"/>
  <c r="E20"/>
  <c r="E21"/>
  <c r="F14"/>
  <c r="F28"/>
  <c r="D28" s="1"/>
  <c r="F15"/>
  <c r="D15" s="1"/>
  <c r="T49" i="46"/>
  <c r="T50"/>
  <c r="S48"/>
  <c r="S47"/>
  <c r="T48"/>
  <c r="T47"/>
  <c r="U20" i="45"/>
  <c r="U19"/>
  <c r="S32"/>
  <c r="S31"/>
  <c r="Y29" i="52"/>
  <c r="E36" i="53"/>
  <c r="E38"/>
  <c r="E42"/>
  <c r="E29"/>
  <c r="E30"/>
  <c r="E31"/>
  <c r="E32"/>
  <c r="E33"/>
  <c r="E34"/>
  <c r="E28"/>
  <c r="E44" i="46"/>
  <c r="G20" i="45"/>
  <c r="H20"/>
  <c r="I20"/>
  <c r="J20"/>
  <c r="K20"/>
  <c r="L20"/>
  <c r="N20"/>
  <c r="O20"/>
  <c r="P20"/>
  <c r="M20"/>
  <c r="F24"/>
  <c r="E24"/>
  <c r="D24"/>
  <c r="F32" i="51"/>
  <c r="D32" s="1"/>
  <c r="F31"/>
  <c r="E43" i="46"/>
  <c r="G43"/>
  <c r="H43"/>
  <c r="I43"/>
  <c r="J43"/>
  <c r="K43"/>
  <c r="L43"/>
  <c r="M43"/>
  <c r="N43"/>
  <c r="O43"/>
  <c r="P43"/>
  <c r="E24"/>
  <c r="F24"/>
  <c r="G24"/>
  <c r="H24"/>
  <c r="I24"/>
  <c r="J24"/>
  <c r="K24"/>
  <c r="L24"/>
  <c r="M24"/>
  <c r="N24"/>
  <c r="O24"/>
  <c r="P24"/>
  <c r="D24"/>
  <c r="G19"/>
  <c r="H19"/>
  <c r="I19"/>
  <c r="J19"/>
  <c r="K19"/>
  <c r="L19"/>
  <c r="M19"/>
  <c r="N19"/>
  <c r="O19"/>
  <c r="P19"/>
  <c r="G31" i="45"/>
  <c r="H31"/>
  <c r="I31"/>
  <c r="J31"/>
  <c r="K31"/>
  <c r="L31"/>
  <c r="M31"/>
  <c r="N31"/>
  <c r="O31"/>
  <c r="P31"/>
  <c r="G27"/>
  <c r="H27"/>
  <c r="I27"/>
  <c r="J27"/>
  <c r="K27"/>
  <c r="L27"/>
  <c r="M27"/>
  <c r="N27"/>
  <c r="O27"/>
  <c r="P27"/>
  <c r="E21" i="52"/>
  <c r="G21"/>
  <c r="H21"/>
  <c r="I21"/>
  <c r="J21"/>
  <c r="K21"/>
  <c r="L21"/>
  <c r="M21"/>
  <c r="N21"/>
  <c r="O21"/>
  <c r="P21"/>
  <c r="G27"/>
  <c r="H27"/>
  <c r="I27"/>
  <c r="J27"/>
  <c r="K27"/>
  <c r="L27"/>
  <c r="M27"/>
  <c r="N27"/>
  <c r="O27"/>
  <c r="P27"/>
  <c r="T22" i="51"/>
  <c r="F16"/>
  <c r="D16" s="1"/>
  <c r="F34"/>
  <c r="D34" s="1"/>
  <c r="F30"/>
  <c r="D30" s="1"/>
  <c r="F29"/>
  <c r="F27"/>
  <c r="D27" s="1"/>
  <c r="F26"/>
  <c r="F25"/>
  <c r="D25" s="1"/>
  <c r="F24"/>
  <c r="D24" s="1"/>
  <c r="F23"/>
  <c r="D23" s="1"/>
  <c r="F22"/>
  <c r="D22" s="1"/>
  <c r="F21"/>
  <c r="J20"/>
  <c r="J37" s="1"/>
  <c r="I20"/>
  <c r="I37" s="1"/>
  <c r="J19"/>
  <c r="G19"/>
  <c r="I19"/>
  <c r="H30" i="42"/>
  <c r="G30"/>
  <c r="F30"/>
  <c r="E30"/>
  <c r="D30"/>
  <c r="C30"/>
  <c r="B30"/>
  <c r="I29"/>
  <c r="I28"/>
  <c r="I27"/>
  <c r="I26"/>
  <c r="I30"/>
  <c r="Q54" i="46"/>
  <c r="F44"/>
  <c r="F26"/>
  <c r="E26"/>
  <c r="D26"/>
  <c r="F23"/>
  <c r="D23"/>
  <c r="F32" i="45"/>
  <c r="F31"/>
  <c r="E32"/>
  <c r="E31"/>
  <c r="F33"/>
  <c r="F34"/>
  <c r="D34"/>
  <c r="F29"/>
  <c r="F30"/>
  <c r="D30"/>
  <c r="F21" i="46"/>
  <c r="E21" s="1"/>
  <c r="F25"/>
  <c r="E25"/>
  <c r="F46"/>
  <c r="G19" i="45"/>
  <c r="G21" i="53" s="1"/>
  <c r="K19" i="45"/>
  <c r="K21" i="53"/>
  <c r="F27" i="46"/>
  <c r="F28"/>
  <c r="D28"/>
  <c r="F21" i="45"/>
  <c r="F22"/>
  <c r="E22" s="1"/>
  <c r="F26"/>
  <c r="D26"/>
  <c r="F28"/>
  <c r="F27"/>
  <c r="F36" i="53"/>
  <c r="F37"/>
  <c r="F38"/>
  <c r="D38"/>
  <c r="F39"/>
  <c r="D39"/>
  <c r="F40"/>
  <c r="D40"/>
  <c r="F41"/>
  <c r="D41"/>
  <c r="F42"/>
  <c r="D42"/>
  <c r="F27"/>
  <c r="E27"/>
  <c r="D27"/>
  <c r="F28"/>
  <c r="D28"/>
  <c r="F29"/>
  <c r="D29"/>
  <c r="F30"/>
  <c r="F31"/>
  <c r="D31"/>
  <c r="F32"/>
  <c r="D32"/>
  <c r="F33"/>
  <c r="D33"/>
  <c r="F34"/>
  <c r="D34"/>
  <c r="F35"/>
  <c r="F24" i="52"/>
  <c r="F25"/>
  <c r="F26"/>
  <c r="E26"/>
  <c r="F23"/>
  <c r="F22"/>
  <c r="F21"/>
  <c r="F29"/>
  <c r="F30"/>
  <c r="R31"/>
  <c r="F31"/>
  <c r="F27"/>
  <c r="F28"/>
  <c r="E29"/>
  <c r="D29"/>
  <c r="E28"/>
  <c r="Q53" i="46"/>
  <c r="F22"/>
  <c r="F20"/>
  <c r="F23" i="53"/>
  <c r="E23"/>
  <c r="D23"/>
  <c r="F24"/>
  <c r="E24"/>
  <c r="D24"/>
  <c r="F25"/>
  <c r="E25"/>
  <c r="F26"/>
  <c r="E26"/>
  <c r="D26"/>
  <c r="F23" i="45"/>
  <c r="D23" i="52"/>
  <c r="D24"/>
  <c r="D25"/>
  <c r="D28"/>
  <c r="D30"/>
  <c r="Q51" i="46"/>
  <c r="Q52"/>
  <c r="Q56"/>
  <c r="F45"/>
  <c r="F43" s="1"/>
  <c r="F25" i="45"/>
  <c r="E28"/>
  <c r="E27"/>
  <c r="P19"/>
  <c r="P21" i="53"/>
  <c r="N19" i="45"/>
  <c r="N21" i="53" s="1"/>
  <c r="O19" i="45"/>
  <c r="O21" i="53" s="1"/>
  <c r="E23" i="45"/>
  <c r="D23" s="1"/>
  <c r="D25" i="46"/>
  <c r="E20"/>
  <c r="I19" i="45"/>
  <c r="I21" i="53"/>
  <c r="I47" i="46" s="1"/>
  <c r="I50" s="1"/>
  <c r="J19" i="45"/>
  <c r="J21" i="53" s="1"/>
  <c r="L19" i="45"/>
  <c r="L21" i="53" s="1"/>
  <c r="H19" i="45"/>
  <c r="H21" i="53"/>
  <c r="H47" i="46" s="1"/>
  <c r="M19" i="45"/>
  <c r="D32"/>
  <c r="D31"/>
  <c r="D26" i="52"/>
  <c r="D20" i="46"/>
  <c r="D44"/>
  <c r="D21" i="45"/>
  <c r="Q43" i="53"/>
  <c r="D28" i="45"/>
  <c r="D27"/>
  <c r="D35" i="53"/>
  <c r="D25"/>
  <c r="D36"/>
  <c r="D22" i="52"/>
  <c r="R25"/>
  <c r="R26"/>
  <c r="D21"/>
  <c r="F20" i="45"/>
  <c r="D37" i="53"/>
  <c r="R43"/>
  <c r="Q34"/>
  <c r="D30"/>
  <c r="R34"/>
  <c r="S34"/>
  <c r="E31" i="52"/>
  <c r="E27"/>
  <c r="D31"/>
  <c r="D27"/>
  <c r="S43" i="53"/>
  <c r="J47" i="46" l="1"/>
  <c r="J50" s="1"/>
  <c r="E20" i="45"/>
  <c r="D22"/>
  <c r="D20"/>
  <c r="D21" i="46"/>
  <c r="D19" s="1"/>
  <c r="E19"/>
  <c r="F19"/>
  <c r="F19" i="45"/>
  <c r="F21" i="53" s="1"/>
  <c r="D26" i="51"/>
  <c r="E13"/>
  <c r="F13"/>
  <c r="D14"/>
  <c r="G47" i="46"/>
  <c r="F20" i="51"/>
  <c r="D45" i="46"/>
  <c r="D43" s="1"/>
  <c r="L47"/>
  <c r="L50" s="1"/>
  <c r="O47"/>
  <c r="O50" s="1"/>
  <c r="P47"/>
  <c r="P50" s="1"/>
  <c r="K47"/>
  <c r="K50" s="1"/>
  <c r="M47"/>
  <c r="M50" s="1"/>
  <c r="N47"/>
  <c r="N50" s="1"/>
  <c r="E19" i="45" l="1"/>
  <c r="E21" i="53" s="1"/>
  <c r="E47" i="46" s="1"/>
  <c r="D19" i="45"/>
  <c r="D21" i="53" s="1"/>
  <c r="F47" i="46"/>
  <c r="D13" i="51"/>
  <c r="F19"/>
  <c r="E19" s="1"/>
  <c r="D19" s="1"/>
  <c r="Q50" i="46"/>
  <c r="R50" s="1"/>
  <c r="X16" i="51"/>
  <c r="D47" i="46"/>
</calcChain>
</file>

<file path=xl/sharedStrings.xml><?xml version="1.0" encoding="utf-8"?>
<sst xmlns="http://schemas.openxmlformats.org/spreadsheetml/2006/main" count="690" uniqueCount="458">
  <si>
    <t>Каникулы</t>
  </si>
  <si>
    <t>Стр.1</t>
  </si>
  <si>
    <t>Индекс</t>
  </si>
  <si>
    <t>Курсы</t>
  </si>
  <si>
    <t>по профилю специальности</t>
  </si>
  <si>
    <t>УЧЕБНЫЙ ПЛАН</t>
  </si>
  <si>
    <t>1. Сводные данные по бюджету времени (в неделях)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</si>
  <si>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</si>
  <si>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</si>
  <si>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</si>
  <si>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преддипломная</t>
  </si>
  <si>
    <t>Промежуточная аттестация</t>
  </si>
  <si>
    <t>Государственная итоговая аттестация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</si>
  <si>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</si>
  <si>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</si>
  <si>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</si>
  <si>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</si>
  <si>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</si>
  <si>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</si>
  <si>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</si>
  <si>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</si>
  <si>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</si>
  <si>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</si>
  <si>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</si>
  <si>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</si>
  <si>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Всего занятий</t>
  </si>
  <si>
    <t>лаб. и практ. занятий, вкл. семинары</t>
  </si>
  <si>
    <t>курсовых рабо (проектов)</t>
  </si>
  <si>
    <t>Распределение обязательной нагрузки по курсам и семестрам (час. в семестр)</t>
  </si>
  <si>
    <t>О. 00</t>
  </si>
  <si>
    <t>Иностранный язык</t>
  </si>
  <si>
    <t>Физическая культура</t>
  </si>
  <si>
    <t>ОБЖ</t>
  </si>
  <si>
    <t>Математика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</si>
  <si>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</si>
  <si>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</si>
  <si>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</si>
  <si>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</si>
  <si>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</si>
  <si>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</si>
  <si>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</si>
  <si>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</si>
  <si>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</si>
  <si>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</si>
  <si>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</si>
  <si>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Стр.2</t>
  </si>
  <si>
    <t>ДЗ</t>
  </si>
  <si>
    <t>Стр.3</t>
  </si>
  <si>
    <t>ОП.00</t>
  </si>
  <si>
    <t>П.00</t>
  </si>
  <si>
    <t>Профессиональный цикл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</si>
  <si>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</si>
  <si>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</si>
  <si>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</si>
  <si>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</si>
  <si>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</si>
  <si>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</si>
  <si>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</si>
  <si>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</si>
  <si>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</si>
  <si>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</si>
  <si>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</si>
  <si>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Безопасность жизнедеятельности</t>
  </si>
  <si>
    <t>Стр.4</t>
  </si>
  <si>
    <t>ПМ.00</t>
  </si>
  <si>
    <t>Профессионалные модули</t>
  </si>
  <si>
    <t>ПМ.01</t>
  </si>
  <si>
    <t>МДК.01.01</t>
  </si>
  <si>
    <t>УП.01</t>
  </si>
  <si>
    <t>ПП.01</t>
  </si>
  <si>
    <t>Практика по профилю специальности</t>
  </si>
  <si>
    <t>ПМ.02</t>
  </si>
  <si>
    <t>МДК.02.01</t>
  </si>
  <si>
    <t>ПМ.03</t>
  </si>
  <si>
    <t>МДК.03.01</t>
  </si>
  <si>
    <t>УП.02</t>
  </si>
  <si>
    <t>ПП.02</t>
  </si>
  <si>
    <t>УП.03</t>
  </si>
  <si>
    <t>ПП.03</t>
  </si>
  <si>
    <t>Стр.5</t>
  </si>
  <si>
    <t>ПМ.04</t>
  </si>
  <si>
    <t>МДК.04.01</t>
  </si>
  <si>
    <t>УП.04</t>
  </si>
  <si>
    <t>ПП.04</t>
  </si>
  <si>
    <t>УП.05</t>
  </si>
  <si>
    <t>ПП.05</t>
  </si>
  <si>
    <t>ВСЕГО</t>
  </si>
  <si>
    <t>ПДП</t>
  </si>
  <si>
    <t>Преддипломная практика</t>
  </si>
  <si>
    <t>ГИА</t>
  </si>
  <si>
    <t>дисциплин и МДК</t>
  </si>
  <si>
    <t>учебной практики</t>
  </si>
  <si>
    <t>экзаменов</t>
  </si>
  <si>
    <t>дифф. зачетов</t>
  </si>
  <si>
    <t>зачетов</t>
  </si>
  <si>
    <t>Основы философии</t>
  </si>
  <si>
    <t>Психология общения</t>
  </si>
  <si>
    <t>Общепрофессиональные дисциплины</t>
  </si>
  <si>
    <t>История</t>
  </si>
  <si>
    <t>ЕН.03</t>
  </si>
  <si>
    <t>Инженерная графика</t>
  </si>
  <si>
    <t>Метрология, стандартизация и сертификация</t>
  </si>
  <si>
    <t>Охрана труда</t>
  </si>
  <si>
    <t>ПМ.05</t>
  </si>
  <si>
    <t>Э</t>
  </si>
  <si>
    <t>Химия</t>
  </si>
  <si>
    <t>Биология</t>
  </si>
  <si>
    <t>Физика</t>
  </si>
  <si>
    <t>Экологические основы природопользования</t>
  </si>
  <si>
    <t>Электротехнические измерения</t>
  </si>
  <si>
    <t>Правовое обеспечение профессиональной деятельности</t>
  </si>
  <si>
    <t>ОП.12</t>
  </si>
  <si>
    <t>ОП.13</t>
  </si>
  <si>
    <t>ОП.14</t>
  </si>
  <si>
    <t>ОП.15</t>
  </si>
  <si>
    <t>МДК.01.02</t>
  </si>
  <si>
    <t>МДК.01.03</t>
  </si>
  <si>
    <t>4 нед</t>
  </si>
  <si>
    <t>6 нед</t>
  </si>
  <si>
    <t>ОП.17</t>
  </si>
  <si>
    <t>№ п/п</t>
  </si>
  <si>
    <t>Наименование</t>
  </si>
  <si>
    <t>Иностранного языка</t>
  </si>
  <si>
    <t>Социально-экономических дисциплин</t>
  </si>
  <si>
    <t>Истории</t>
  </si>
  <si>
    <t>Математических дисциплин</t>
  </si>
  <si>
    <t>Метрологии, стандартизации и сертификации</t>
  </si>
  <si>
    <t>Инженерной графики</t>
  </si>
  <si>
    <t>Экономики и менеджмента</t>
  </si>
  <si>
    <t>Кабинеты:</t>
  </si>
  <si>
    <t>Лаборатории:</t>
  </si>
  <si>
    <t>Технических средств информатизации</t>
  </si>
  <si>
    <t>Мастерские:</t>
  </si>
  <si>
    <t>Электромонтажная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</si>
  <si>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</si>
  <si>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</si>
  <si>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</si>
  <si>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</t>
  </si>
  <si>
    <t>Залы:</t>
  </si>
  <si>
    <t>Библиотека, читальный зал с выходом в сеть Интернет</t>
  </si>
  <si>
    <t>Актовый зал</t>
  </si>
  <si>
    <t>теоретическое обучение 39 нед.</t>
  </si>
  <si>
    <t>промежуточная аттестация 2 нед.</t>
  </si>
  <si>
    <t>каникулярное время 11 нед.</t>
  </si>
  <si>
    <t>Переутверждение рабочего учебного плана в течении учебного года не допускается.</t>
  </si>
  <si>
    <t>3 сем. 16 нед.</t>
  </si>
  <si>
    <t>Математики</t>
  </si>
  <si>
    <t>Химии</t>
  </si>
  <si>
    <t>Физики</t>
  </si>
  <si>
    <t>Общей химии</t>
  </si>
  <si>
    <t>Информатики</t>
  </si>
  <si>
    <t>Электротехники и электроники</t>
  </si>
  <si>
    <t>Электротехнических измерений и импульсной техники</t>
  </si>
  <si>
    <t>Безопасности жизнедеятельности и охраны труда</t>
  </si>
  <si>
    <t>СОГЛАСОВАНО</t>
  </si>
  <si>
    <t>Директор филиала</t>
  </si>
  <si>
    <t>М.А.Кочубаева</t>
  </si>
  <si>
    <t xml:space="preserve">Заместитель директора </t>
  </si>
  <si>
    <t>Председатели цикловых комиссий:</t>
  </si>
  <si>
    <t>Г.В. Никулина</t>
  </si>
  <si>
    <t xml:space="preserve">Максимальный объем учебной нагрузки студентов составляет 54 академических часа в неделю, включая все виды аудиторной и внеаудиторной  </t>
  </si>
  <si>
    <t>(самостоятельной) учебной работы по освоению основной профессиональной образовательной программы.</t>
  </si>
  <si>
    <t>Максимальный объем аудиторной учебной нагрузки при очной форме составляет 36 академических часов в неделю.</t>
  </si>
  <si>
    <t>Дисциплина "Физическая культура" предусматривает еженедельно 2 часа обязательных аудиторных занятий и 2 часа самостоятельной учебной нагрузки</t>
  </si>
  <si>
    <t xml:space="preserve"> (за счет различных форм внеаудиторных занятий в спортивных клубах, секциях).</t>
  </si>
  <si>
    <t xml:space="preserve">На предпоследнем курсе в период летних каникул с юношами проводятся пятидневные учебные сборы на базе воинских частей, определенных военными </t>
  </si>
  <si>
    <t>комиссариатами.</t>
  </si>
  <si>
    <t>Нормативный срок освоения основной профессиональной образовательной программы при очной форме получения образования для лиц, обучающихся</t>
  </si>
  <si>
    <t xml:space="preserve"> на базе основного общего образования, увеличивается  на 52 недели (1 год) из расчета:</t>
  </si>
  <si>
    <t>Экологии</t>
  </si>
  <si>
    <t>Профиль получаемого профессионального</t>
  </si>
  <si>
    <t>образования</t>
  </si>
  <si>
    <t>технический</t>
  </si>
  <si>
    <t>-,ДЗ</t>
  </si>
  <si>
    <t>лаб. и практ. занятий</t>
  </si>
  <si>
    <t>в т.ч.</t>
  </si>
  <si>
    <t>З,З,З,З,З,ДЗ</t>
  </si>
  <si>
    <t>4.1.Организация учебного процесса</t>
  </si>
  <si>
    <t xml:space="preserve">Продолжительность учебной недели - шестидневная. </t>
  </si>
  <si>
    <t>Учебные занятия проводятся парами (45 минут, 5 минут перерыв, 45 минут).</t>
  </si>
  <si>
    <t>Общий объем каникулярного времени в учебном году составляет 8-11 недель, в том числе 2 недели в зимний период.</t>
  </si>
  <si>
    <t>4.2. Общеобразовательный цикл</t>
  </si>
  <si>
    <t>При реализации основной профессиональной образовательной программы предусматриваются виды практик:</t>
  </si>
  <si>
    <t>4.5. Формы проведения консультаций</t>
  </si>
  <si>
    <t xml:space="preserve"> </t>
  </si>
  <si>
    <t>4.4. Порядок проведения учебной и производственной практики</t>
  </si>
  <si>
    <t>4.3.Формирование вариативной части</t>
  </si>
  <si>
    <t>4.6. Текущий контроль знаний</t>
  </si>
  <si>
    <t>Методы текущего контроля знаний конкретизируются в рабочих программах учебных дисциплин / профессиональных модулей.</t>
  </si>
  <si>
    <t xml:space="preserve">Рекомендуемая шкала отметок результатов текущего контроля знаний – пятибалльная: 5 (отлично), 4 (хорошо), 3 (удовлетворительно), 2 (неудовлетворительно). </t>
  </si>
  <si>
    <t xml:space="preserve">Текущий контроль по дисциплинам и профессиональным модулям основной профессиональной образовательной программы </t>
  </si>
  <si>
    <t>-</t>
  </si>
  <si>
    <t>производственной практики</t>
  </si>
  <si>
    <t>4 сем. 23 нед.</t>
  </si>
  <si>
    <t>5 сем. 16 нед.</t>
  </si>
  <si>
    <t>6 сем. 24 нед.</t>
  </si>
  <si>
    <t>преддипломной практики</t>
  </si>
  <si>
    <t>-,З,-,З,-,ДЗ</t>
  </si>
  <si>
    <t xml:space="preserve">- преддипломная практика в объеме 4 нед. </t>
  </si>
  <si>
    <t xml:space="preserve">Учебная и производственная практика реализуется концентрировано (в рамках каждого профессионального модуля, предусмотренного рабочим учебным </t>
  </si>
  <si>
    <t>планом), производственная практика (по профилю специальности) проводится после освоения всех разделов соответствующего модуля.</t>
  </si>
  <si>
    <t>Учебная практика проводится на базе филиала колледжа.</t>
  </si>
  <si>
    <t xml:space="preserve">Производственная практика проводится на предприятих и в организациях города и региона, направление деятельности которых соответствует профилю </t>
  </si>
  <si>
    <t>подготовки обучающихся.</t>
  </si>
  <si>
    <t xml:space="preserve">В период обучения со студентами проводятся индивидуальные и групповые консультации, предусмотреные рабочим учебным планом в объеме 100 часов на  </t>
  </si>
  <si>
    <t xml:space="preserve">учебную группу на каждый учебный год, в том числе в период реализации среднего (полного)  общего образования для лиц, обучающихся на базе основного </t>
  </si>
  <si>
    <t>общего образования.</t>
  </si>
  <si>
    <t>— на расширение подготовки, определяемой содержанием обязательной части основной профессиональной образовательной программы за счет введения:</t>
  </si>
  <si>
    <t xml:space="preserve">проводится в пределах учебного времени, отведенного на соответствующую учебную дисциплину / профессиональный модуль, как традиционными, </t>
  </si>
  <si>
    <t>так и инновационными методами, включая компьютерные технологии.</t>
  </si>
  <si>
    <t>4.7. Фрмы проведения промежуточной аттестации</t>
  </si>
  <si>
    <t>Количество экзаменов в учебном году не превышает 8, количество зачетов и дифференцированных зачетов - 10 (без учета зачетов по физической культуре).</t>
  </si>
  <si>
    <t>На 1 курсе обучения во втором семестре выделяется две недели сессии на промежуточную аттестацию.</t>
  </si>
  <si>
    <t xml:space="preserve">Формами промежуточной аттестации по общеобразовательным дисциплинам являются дифференцированный зачет и экзамен. </t>
  </si>
  <si>
    <t>Профильной дисциплиной общеобразовательного цикла, по которой проводится экзамен, является "Физика".</t>
  </si>
  <si>
    <t xml:space="preserve">Формами промежуточной аттестации по дисциплинам общего гуманитарного и социально-экономического, математического и общего </t>
  </si>
  <si>
    <t>естественнонаучного и профессионального циклов являются зачет, дифференцированный зачет и экзамен.</t>
  </si>
  <si>
    <t>При освоении междисциплинарных курсов в составе профессиональных модулей промежуточная аттестация проводится в форме дифференцированного</t>
  </si>
  <si>
    <t xml:space="preserve">зачета или экзамена, для того, чтобы количественно отразить академические успехи обучающегося. </t>
  </si>
  <si>
    <t xml:space="preserve">Зачеты и дифференцированные зачеты проводятся за счет времени, отведенного на дисциплину / междисциплинарный курс, экзамены – за счет </t>
  </si>
  <si>
    <t>времени, выделенного ФГОС СПО.</t>
  </si>
  <si>
    <t xml:space="preserve">При проведении зачета уровень подготовки студента фиксируется в словом "зачет". При проведении дифференцированного зачета и экзамена уровень </t>
  </si>
  <si>
    <t xml:space="preserve">подготовки студента оценивается в баллах: 5 (отлично), 4 (хорошо), 3 (удовлетворительно), 2 (неудовлетворительно). </t>
  </si>
  <si>
    <t xml:space="preserve">Итогом экзамена (квалификационного) является решение, констатирующее готовность или неготовность к выполнению конкретного вида </t>
  </si>
  <si>
    <t>Перечень дополнительных компетенций, умений и знаний, а также объемы вариативной части согласованы с работодателями</t>
  </si>
  <si>
    <r>
      <rPr>
        <b/>
        <vertAlign val="subscript"/>
        <sz val="11"/>
        <rFont val="Times New Roman Cyr"/>
        <charset val="204"/>
      </rPr>
      <t>-З</t>
    </r>
    <r>
      <rPr>
        <b/>
        <sz val="11"/>
        <rFont val="Times New Roman Cyr"/>
        <family val="1"/>
        <charset val="204"/>
      </rPr>
      <t>/10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/3</t>
    </r>
    <r>
      <rPr>
        <b/>
        <vertAlign val="subscript"/>
        <sz val="11"/>
        <rFont val="Times New Roman Cyr"/>
        <charset val="204"/>
      </rPr>
      <t>Э</t>
    </r>
  </si>
  <si>
    <t>Обществознание (включая экономику и право)</t>
  </si>
  <si>
    <t>ЕН.04</t>
  </si>
  <si>
    <t>Компьютерное моделирование</t>
  </si>
  <si>
    <t>Информационное обеспечение профессиональной деятельности</t>
  </si>
  <si>
    <t>Электротехника</t>
  </si>
  <si>
    <t>Техническая механика</t>
  </si>
  <si>
    <t>Материаловедение</t>
  </si>
  <si>
    <t>Экономика организации</t>
  </si>
  <si>
    <t>Электронная техника</t>
  </si>
  <si>
    <t>Вычислительная техника</t>
  </si>
  <si>
    <t>Электрические машины</t>
  </si>
  <si>
    <t>Менеджмент</t>
  </si>
  <si>
    <t>Источники питания</t>
  </si>
  <si>
    <t>Системы автоматизированного проектирования</t>
  </si>
  <si>
    <t>Конструирование и технология средств автоматизации</t>
  </si>
  <si>
    <t>Основы схемотехники</t>
  </si>
  <si>
    <t>Автоматизированный привод</t>
  </si>
  <si>
    <t>ОП.19</t>
  </si>
  <si>
    <t>ОП.20</t>
  </si>
  <si>
    <t>ОП.21</t>
  </si>
  <si>
    <t>ОП.22</t>
  </si>
  <si>
    <t xml:space="preserve">Контроль и метрологическое обеспечение средств  и систем автоматизации </t>
  </si>
  <si>
    <t xml:space="preserve">Технология формирования систем автоматического управления типовых технологических процессов, средств измерений, несложных мехатронных устройств и систем
</t>
  </si>
  <si>
    <t xml:space="preserve">Методы осуществления стандартных и сертификационных испытаний, метрологических поверок средств измерений </t>
  </si>
  <si>
    <t>Теоретические основы контроля и анализа функционирования систем автоматического управления</t>
  </si>
  <si>
    <t xml:space="preserve">Организация работ по монтажу, ремонту и наладке систем автоматизации , средств измерений и мехатронных систем                   </t>
  </si>
  <si>
    <t xml:space="preserve">Теоретические основы организации монтажа, ремонта, наладки  систем автоматического управления,  средств измерений  и мехатронных систем                       </t>
  </si>
  <si>
    <t xml:space="preserve">Эксплуатация систем автоматизации              </t>
  </si>
  <si>
    <t>Теоретические основы технического обслуживания и эксплуатации  автоматических и мехатронных систем управления</t>
  </si>
  <si>
    <t xml:space="preserve">Разработка и моделирование несложных систем автоматизации с учетом специфики технологических процессов      </t>
  </si>
  <si>
    <t>Теоретические основы разработки и моделирования несложных систем автоматизации с учетом специфики технологических процессов</t>
  </si>
  <si>
    <t>МДК.04.02</t>
  </si>
  <si>
    <t>Теоретические основы разработки и моделирования отдельных несложных модулей и мехатронных систем</t>
  </si>
  <si>
    <t xml:space="preserve">Проведение анализа характеристик и обеспечение надежности систем автоматизации                </t>
  </si>
  <si>
    <t>МДК.05.01</t>
  </si>
  <si>
    <t>Теоретические основы обеспечения надежности систем автоматизации  и модулей мехатронных систем</t>
  </si>
  <si>
    <t>МДК.05.02</t>
  </si>
  <si>
    <t>Технология контроля соответствия и надежности устройств и функциональных блоков мехатронных и автоматических устройств и систем управления</t>
  </si>
  <si>
    <t>ПМ.06</t>
  </si>
  <si>
    <t xml:space="preserve">МДК.06.01. </t>
  </si>
  <si>
    <t>УП.06</t>
  </si>
  <si>
    <t>ПП.06</t>
  </si>
  <si>
    <r>
      <t>-</t>
    </r>
    <r>
      <rPr>
        <b/>
        <vertAlign val="subscript"/>
        <sz val="11"/>
        <rFont val="Times New Roman Cyr"/>
        <charset val="204"/>
      </rPr>
      <t>З</t>
    </r>
    <r>
      <rPr>
        <b/>
        <sz val="11"/>
        <rFont val="Times New Roman Cyr"/>
        <family val="1"/>
        <charset val="204"/>
      </rPr>
      <t>/1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/1</t>
    </r>
    <r>
      <rPr>
        <b/>
        <vertAlign val="subscript"/>
        <sz val="11"/>
        <rFont val="Times New Roman Cyr"/>
        <charset val="204"/>
      </rPr>
      <t>Э</t>
    </r>
  </si>
  <si>
    <t>Вычислительной техники</t>
  </si>
  <si>
    <t>Типовых узлов и средств автоматизации</t>
  </si>
  <si>
    <t>Технической механики</t>
  </si>
  <si>
    <t>Материаловедения</t>
  </si>
  <si>
    <t>Автоматического управления</t>
  </si>
  <si>
    <t>Типовых элементов, устройств систем автоматического управления и средств измерений</t>
  </si>
  <si>
    <t>Автоматизации технологических процессов</t>
  </si>
  <si>
    <t>Монтажа, наладки, ремонта и эксплуатации систем автоматического управления</t>
  </si>
  <si>
    <t>Технических средств обучения</t>
  </si>
  <si>
    <t>Электроизмерительная</t>
  </si>
  <si>
    <t>Выполнение работ по профессии 18494 Слесарь по контрольно-измерительным приборам</t>
  </si>
  <si>
    <t>Организация и реализация профессиональной деятельности слесаря по контрольно-измерительным приборам</t>
  </si>
  <si>
    <t>Вариативная часть в объеме 936 часов распределена следующим образом:</t>
  </si>
  <si>
    <t>- общий гуманитарный и социально-экономический цикл: "Психология общения" в количестве 48 час.;</t>
  </si>
  <si>
    <t>- математический и общий естественнонаучный цикл: "Экологические основы природопользования" в количестве 48 час.;</t>
  </si>
  <si>
    <t xml:space="preserve">- профессиональный цикл: общепрофессиональные дисциплины "Источники питания" в количестве 82 час., </t>
  </si>
  <si>
    <t xml:space="preserve">"Конструирование и технология средств автоматизации"  в количестве 88 час., "Автоматизированный привод"  в количестве 68 час., </t>
  </si>
  <si>
    <t>"Основы мехатроники" в количестве 68 час., "Правовое обеспечение профессиональной деятельности"  в количестве 48 час.</t>
  </si>
  <si>
    <t xml:space="preserve"> "Импульсная техника" в количестве 66 час; "Метрология, стандартизация и сертификация" в количестве 50 часов;</t>
  </si>
  <si>
    <t xml:space="preserve">-  учебная практика в объеме 6 нед; </t>
  </si>
  <si>
    <t xml:space="preserve">- практика по профилю специальности в объеме 17 нед.; </t>
  </si>
  <si>
    <t xml:space="preserve">На предпоследнем и последнем курсах обучения предусматривается: выполнение  курсовых проектов по профессиональным модулям " Теоретические основы </t>
  </si>
  <si>
    <t>разработки и моделирования отдельных несложных систем автоматизации с учетом специфики технологических процессов" и "Теоретические основы организации</t>
  </si>
  <si>
    <t xml:space="preserve"> монтажа, ремонта, наладки  систем автоматического управления,  средств измерений  и мехатронных систем " которые реализуются в пределах времени, </t>
  </si>
  <si>
    <t xml:space="preserve">отведенного на их изучение. Выполнение курсового проекта рассматривается как вид учебной работы по дисциплине и профессиональным модулям </t>
  </si>
  <si>
    <t>профессионального цикла и реализуется в ределах времени, отведенное на их изучение</t>
  </si>
  <si>
    <t>Стр.6</t>
  </si>
  <si>
    <t>Стр. 7</t>
  </si>
  <si>
    <t>Стр.8</t>
  </si>
  <si>
    <t>Стр.9</t>
  </si>
  <si>
    <t>Стр.10</t>
  </si>
  <si>
    <t xml:space="preserve">Вариативная часть циклов основной профессиональной образовательной программы составляет  30% от общего объема времени, отведенного на их изучение. </t>
  </si>
  <si>
    <t>С.В. Костенкова</t>
  </si>
  <si>
    <t>М.Ю. Мельянцева</t>
  </si>
  <si>
    <t>ДЗк</t>
  </si>
  <si>
    <t>и на основании федерального государственного образовательного стандарта среднего (полного) общего образования с учетом профиля получаемого образования.</t>
  </si>
  <si>
    <t xml:space="preserve">Общеобразовательный цикл основной профессиональной образовательной программы сформирован в соответсвии с Разъяснениями по реализации федерального </t>
  </si>
  <si>
    <t>государоственного образовательного стандарта среднего (полного) общего образования (профильное обучение) в пределах основных профессиональных  образовательных</t>
  </si>
  <si>
    <t xml:space="preserve">программ начального профессионального или среднего профессионального образования, формируемых на основе федерального государственного образовательного </t>
  </si>
  <si>
    <t xml:space="preserve">стандарта  начального профессионального и среднего профессионального образования, одобренным научно-методическим советом Центра начального, среднего, </t>
  </si>
  <si>
    <t>высшего и дополнительного профессионального образования ФГУ "ФИРО" (протокол №1 от 03 февраля 2011г.)</t>
  </si>
  <si>
    <t xml:space="preserve"> обучающегося к самостоятельной профессиональной деятельности и сбора материалов для выполнения выпускной квалификационной работыорганизациях</t>
  </si>
  <si>
    <t>Преддипломная практика является завершающим этапом обучения, проводится на предприятиях и в города и региона с целью проверки профессиональной готовности</t>
  </si>
  <si>
    <t>При организации учебного процесса применяются накопительная и рейтинговая системы оценки.</t>
  </si>
  <si>
    <t>На последующих курсах обучения в конце каждого семестра (кроме последнего) выделяется 36 часов (одна неделя) сессии на промежуточную аттестацию.</t>
  </si>
  <si>
    <t xml:space="preserve">Для профессиональных модулей формой промежуточной аттестации является экзамен (квалификационный), который проводится в последнем семестре освоения программы </t>
  </si>
  <si>
    <t xml:space="preserve">профессионального модуля и проверяет готовность обучающегося к выполнению конкретного вида профессиональной деятельности и сформированность компетенций, </t>
  </si>
  <si>
    <t xml:space="preserve">определенных в разделе "Требования к результатам освоения ОПОП" ФГОС СПО. Условием допуска к экзамену (квалификационному) является успешное освоение </t>
  </si>
  <si>
    <t>обучающимися всех элементов программы профессионального модуля.</t>
  </si>
  <si>
    <t>профессиональной деятельности. В зачетной книжке запись имеет вид: "ВПД освоен" или "ВПД не освоен"".</t>
  </si>
  <si>
    <t>В форме комплексного экзамена промежуточная аттестация проводится:</t>
  </si>
  <si>
    <t>- на 3 курсе по междисциплинарным курсам, входящим в состав модуля ПМ.01 Контроль и метрологическое обеспечение средств и систем автоматизации,</t>
  </si>
  <si>
    <t>и  модуля ПМ.04 Разработка и моделирование несложных систем автоматизации с учетом специфики технологических процессов.</t>
  </si>
  <si>
    <t>В форме комплексного дифференцированного зачета промежуточная аттестация проводится:</t>
  </si>
  <si>
    <t xml:space="preserve">- на 2 курсе  по дисциплинам "Компьютерное моделирование" и "ИТ в ПД", </t>
  </si>
  <si>
    <t>При прохождении учебной или производственной практики промежуточная аттестация проводится в форме дифференцированного зачета.</t>
  </si>
  <si>
    <t>Распределение обязательной нагрузкина на 4 курсе:</t>
  </si>
  <si>
    <t>7 сем.</t>
  </si>
  <si>
    <t>16,2 нед.*</t>
  </si>
  <si>
    <t>Промежуточная аттестация 30 час.</t>
  </si>
  <si>
    <t xml:space="preserve">8 сем. </t>
  </si>
  <si>
    <t>17,8 нед.**</t>
  </si>
  <si>
    <t>Промежуточная аттестация 6 час.</t>
  </si>
  <si>
    <t>7 сем. 16,2 нед.*</t>
  </si>
  <si>
    <t>8 сем.  17,8 нед.**</t>
  </si>
  <si>
    <t>Практика - 4 нед., в т.ч. 4 нед.-практика по профилю специальности</t>
  </si>
  <si>
    <t>Теоретическое обучение - 12 нед. и 1 день (438 часа)</t>
  </si>
  <si>
    <t>Теоретическое обучение - 11 нед. и 5 дней (426 часов)</t>
  </si>
  <si>
    <t>Практика - 6 нед., в т.ч. 2 нед.-практика по профилю специальности, 4 нед. преддипломная практика</t>
  </si>
  <si>
    <t>Русского языка, литературы и культуры речи</t>
  </si>
  <si>
    <t>Основ философии</t>
  </si>
  <si>
    <t>Основ компьютерного моделирования</t>
  </si>
  <si>
    <t>Слесарные</t>
  </si>
  <si>
    <t>Механообрабатывающие</t>
  </si>
  <si>
    <t>Электронной техники</t>
  </si>
  <si>
    <t>Г.Л.Полежаева</t>
  </si>
  <si>
    <r>
      <t>0</t>
    </r>
    <r>
      <rPr>
        <b/>
        <vertAlign val="subscript"/>
        <sz val="11"/>
        <rFont val="Times New Roman Cyr"/>
        <charset val="204"/>
      </rPr>
      <t>З</t>
    </r>
    <r>
      <rPr>
        <b/>
        <sz val="11"/>
        <rFont val="Times New Roman Cyr"/>
        <family val="1"/>
        <charset val="204"/>
      </rPr>
      <t>/1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/1</t>
    </r>
    <r>
      <rPr>
        <b/>
        <vertAlign val="subscript"/>
        <sz val="11"/>
        <rFont val="Times New Roman Cyr"/>
        <charset val="204"/>
      </rPr>
      <t>Э</t>
    </r>
  </si>
  <si>
    <t xml:space="preserve"> "Системы автоматизированного проектирования" в количестве 72 час.,</t>
  </si>
  <si>
    <t xml:space="preserve">-на 2 курсе обучения по  дисциплинам  "Источники питания" и "Импульсная техника", </t>
  </si>
  <si>
    <t>контрольно-измерительным приборам</t>
  </si>
  <si>
    <t xml:space="preserve">- на 2 курсе по междисциплинарному курсу и учебной практике , входящим в состав профессионального модуля ПМ.06 Выполнение работ по профессии 18494 Слесарь по </t>
  </si>
  <si>
    <t xml:space="preserve">-на 4 курсе по междисциплинарному курсу и практике по профилю специальности , входящим в состав профессионального модуля ПМ02 Организация работ по монтажу, </t>
  </si>
  <si>
    <t xml:space="preserve"> ремонту и наладке систем  </t>
  </si>
  <si>
    <t>-на 4 курсе по междисциплинарному курсу и практике по профилю специальности , входящим в состав профессионального модуля ПМ.03 Эксплуатация систем автоматизации</t>
  </si>
  <si>
    <t xml:space="preserve">- на 4 курсе по междисциплинарным курсам и практике по профилю специальности , входящим в состав профессионального модуля ПМ.05 Проведение анализа характеристик и </t>
  </si>
  <si>
    <t>обеспечение надежности систем автоматизации</t>
  </si>
  <si>
    <r>
      <t>0</t>
    </r>
    <r>
      <rPr>
        <b/>
        <vertAlign val="subscript"/>
        <sz val="11"/>
        <rFont val="Times New Roman Cyr"/>
        <family val="1"/>
        <charset val="204"/>
      </rPr>
      <t>З</t>
    </r>
    <r>
      <rPr>
        <b/>
        <sz val="11"/>
        <rFont val="Times New Roman Cyr"/>
        <family val="1"/>
        <charset val="204"/>
      </rPr>
      <t>/1</t>
    </r>
    <r>
      <rPr>
        <b/>
        <vertAlign val="subscript"/>
        <sz val="11"/>
        <rFont val="Times New Roman Cyr"/>
        <family val="1"/>
        <charset val="204"/>
      </rPr>
      <t>ДЗ</t>
    </r>
    <r>
      <rPr>
        <b/>
        <sz val="11"/>
        <rFont val="Times New Roman Cyr"/>
        <family val="1"/>
        <charset val="204"/>
      </rPr>
      <t>/1</t>
    </r>
    <r>
      <rPr>
        <b/>
        <vertAlign val="subscript"/>
        <sz val="11"/>
        <rFont val="Times New Roman Cyr"/>
        <family val="1"/>
        <charset val="204"/>
      </rPr>
      <t>Э</t>
    </r>
  </si>
  <si>
    <t xml:space="preserve">областного государственного  бюджетного профессионального образовательного учреждения </t>
  </si>
  <si>
    <t>"Смоленская академия профессионального образования"</t>
  </si>
  <si>
    <t>в т. ч.</t>
  </si>
  <si>
    <t>курсовых работ (проектов)</t>
  </si>
  <si>
    <t>Общеобразовательные учебные дисциплины</t>
  </si>
  <si>
    <t>ОУД.01</t>
  </si>
  <si>
    <t>Русский язык и литература</t>
  </si>
  <si>
    <t>-, Э</t>
  </si>
  <si>
    <t>ОУД.02</t>
  </si>
  <si>
    <t>-, ДЗ</t>
  </si>
  <si>
    <t>ОУД.03</t>
  </si>
  <si>
    <t>ОУД.05</t>
  </si>
  <si>
    <t>ДЗ, ДЗ</t>
  </si>
  <si>
    <t>ОУД.06</t>
  </si>
  <si>
    <t>ОУД.07</t>
  </si>
  <si>
    <t>Информатика</t>
  </si>
  <si>
    <t>ОУД.10</t>
  </si>
  <si>
    <t>ОУД.11</t>
  </si>
  <si>
    <t>УД.n</t>
  </si>
  <si>
    <t>Дополнительные</t>
  </si>
  <si>
    <t>УД.1</t>
  </si>
  <si>
    <t>Проектная деятельность</t>
  </si>
  <si>
    <t>Специальность: 15.02.07 Автоматизация технологических процессов и производств (по отраслям)</t>
  </si>
  <si>
    <t>3. ПЕРЕЧЕНЬ КАБИНЕТОВ, ЛАБОРАТОРИЙ, МАСТЕРСКИХ ДЛЯ ПОДГОТОВКИ ПО СПЕЦИАЛЬНОСТИ СПО 
15.02.07 Автоматизация технологических процессов и производств (по отраслям)</t>
  </si>
  <si>
    <t>4. ПОЯСНИТЕЛЬНАЯ ЗАПИСКА</t>
  </si>
  <si>
    <t xml:space="preserve">Настоящий учебный план Сафоновского филиала областного государственного бюджетного профессионального образовательного учреждения </t>
  </si>
  <si>
    <t xml:space="preserve">"Смоленская академия профессионального образования"  разработан на основе Федерального государственного образовательного стандарта  среднего </t>
  </si>
  <si>
    <t xml:space="preserve">профессионального образования по специальности 15.02.07 Автоматизация технологических процессов и производств (по отраслям), утвержденного приказом  </t>
  </si>
  <si>
    <t xml:space="preserve">Министерства образования и науки Российской Федерации № 349 от 18 апреля 2014 года, зарегистр. Министерством юстиции  (рег. №32681   от 11 июня 2014года   )  </t>
  </si>
  <si>
    <t>Настоящий учебный план является частью программы подготовки специалистов среднего звена (базовая подготовка).</t>
  </si>
  <si>
    <t>ОУД.12</t>
  </si>
  <si>
    <t>Основы бизнеса и предпринимательства</t>
  </si>
  <si>
    <t>МДК.01.04</t>
  </si>
  <si>
    <t>Типовые элементы систем автоматического управления</t>
  </si>
  <si>
    <t xml:space="preserve">Э </t>
  </si>
  <si>
    <t>-,ДЗк</t>
  </si>
  <si>
    <t>Сафоновского филиала</t>
  </si>
  <si>
    <t>Литература</t>
  </si>
  <si>
    <t>Русский язык</t>
  </si>
  <si>
    <t>ОУД.13</t>
  </si>
  <si>
    <t>-, ДЗк</t>
  </si>
  <si>
    <t>ОУД.04*</t>
  </si>
  <si>
    <t>ОУД.08*</t>
  </si>
  <si>
    <t>ОУД.09*</t>
  </si>
  <si>
    <t>Е.А. Демкина         ________________машиностроения</t>
  </si>
  <si>
    <t>________________ общеобразовательных дисциплин</t>
  </si>
  <si>
    <t>________________химико-технологических дисциплин</t>
  </si>
  <si>
    <t>________________ физической культуры и БЖ</t>
  </si>
  <si>
    <t>________________ экономических дисциплин и информационных технологий</t>
  </si>
  <si>
    <t>УТВЕРЖДАЮ</t>
  </si>
  <si>
    <t>программы подготовки специалистов среднего звена</t>
  </si>
  <si>
    <t xml:space="preserve">4.8. Формы проведения государственной итоговой аттестации </t>
  </si>
  <si>
    <t>Формами государственной итоговой аттестации являются: государственный экзамен; выпускная квалификационная работа (дипломный проект).</t>
  </si>
  <si>
    <t xml:space="preserve">Государственный экзамен по отдельному профессиональному модулю определяет уровень освоения студентом материала, предусмотренного учебным планом, </t>
  </si>
  <si>
    <t>и охватывает содержание данного профессионального модуля, установленное федеральным государственным образовательным стандартом среднего профессионального образования.</t>
  </si>
  <si>
    <t xml:space="preserve">ВКР способствует систематизации и закреплению знаний выпускника по специальности при решении конкретных задач, а также выяснению уровня подготовки выпускника к самостоятельной работе. </t>
  </si>
  <si>
    <t>Обязательное требование - соответствие тематики выпускной квалификационной работы содержанию одного или нескольких профессиональных модулей.</t>
  </si>
  <si>
    <t xml:space="preserve">Порядок проведения государственной (итоговой) аттестации определяется Положением о государственной итоговой аттестации в Сафоновском филиале областного </t>
  </si>
  <si>
    <t>государственного бюджетного профессионального образовательного учреждения «Смоленская академия профессионального образования».</t>
  </si>
  <si>
    <t>стр 11</t>
  </si>
  <si>
    <t xml:space="preserve">ДЗ </t>
  </si>
  <si>
    <t>Эк</t>
  </si>
  <si>
    <r>
      <t>2</t>
    </r>
    <r>
      <rPr>
        <b/>
        <vertAlign val="subscript"/>
        <sz val="11"/>
        <rFont val="Times New Roman Cyr"/>
        <charset val="204"/>
      </rPr>
      <t>З</t>
    </r>
    <r>
      <rPr>
        <b/>
        <sz val="11"/>
        <rFont val="Times New Roman Cyr"/>
        <family val="1"/>
        <charset val="204"/>
      </rPr>
      <t>/4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/-</t>
    </r>
    <r>
      <rPr>
        <b/>
        <vertAlign val="subscript"/>
        <sz val="11"/>
        <rFont val="Times New Roman Cyr"/>
        <charset val="204"/>
      </rPr>
      <t>Э</t>
    </r>
  </si>
  <si>
    <r>
      <t>0</t>
    </r>
    <r>
      <rPr>
        <b/>
        <vertAlign val="subscript"/>
        <sz val="11"/>
        <rFont val="Times New Roman Cyr"/>
        <charset val="204"/>
      </rPr>
      <t>З</t>
    </r>
    <r>
      <rPr>
        <b/>
        <sz val="11"/>
        <rFont val="Times New Roman Cyr"/>
        <family val="1"/>
        <charset val="204"/>
      </rPr>
      <t>/2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/1</t>
    </r>
    <r>
      <rPr>
        <b/>
        <vertAlign val="subscript"/>
        <sz val="11"/>
        <rFont val="Times New Roman Cyr"/>
        <charset val="204"/>
      </rPr>
      <t>Э</t>
    </r>
  </si>
  <si>
    <t>Астрономия</t>
  </si>
  <si>
    <t>ОУД.14</t>
  </si>
  <si>
    <t xml:space="preserve"> Э</t>
  </si>
  <si>
    <t>ДЗ, Э</t>
  </si>
  <si>
    <t>Директор ОГБПОУ СмолАПО</t>
  </si>
  <si>
    <t>_______________ М.В. Белокопытов</t>
  </si>
  <si>
    <r>
      <t xml:space="preserve">по специальности среднего профессионального образования </t>
    </r>
    <r>
      <rPr>
        <b/>
        <sz val="12"/>
        <rFont val="Arial"/>
        <family val="2"/>
        <charset val="204"/>
      </rPr>
      <t>15.02.07</t>
    </r>
    <r>
      <rPr>
        <b/>
        <u/>
        <sz val="12"/>
        <rFont val="Arial"/>
        <family val="2"/>
        <charset val="204"/>
      </rPr>
      <t xml:space="preserve"> Автоматизация технологических процессов и </t>
    </r>
  </si>
  <si>
    <r>
      <rPr>
        <b/>
        <u/>
        <sz val="12"/>
        <rFont val="Arial"/>
        <family val="2"/>
        <charset val="204"/>
      </rPr>
      <t>производств (по отраслям)</t>
    </r>
    <r>
      <rPr>
        <sz val="12"/>
        <rFont val="Arial"/>
        <family val="2"/>
        <charset val="204"/>
      </rPr>
      <t xml:space="preserve"> по программе </t>
    </r>
    <r>
      <rPr>
        <b/>
        <u/>
        <sz val="12"/>
        <rFont val="Arial"/>
        <family val="2"/>
        <charset val="204"/>
      </rPr>
      <t xml:space="preserve">базовой </t>
    </r>
    <r>
      <rPr>
        <sz val="12"/>
        <rFont val="Arial"/>
        <family val="2"/>
        <charset val="204"/>
      </rPr>
      <t>подготовки</t>
    </r>
  </si>
  <si>
    <r>
      <t xml:space="preserve">Квалификация: </t>
    </r>
    <r>
      <rPr>
        <u/>
        <sz val="12"/>
        <rFont val="Arial"/>
        <family val="2"/>
        <charset val="204"/>
      </rPr>
      <t xml:space="preserve">техник </t>
    </r>
  </si>
  <si>
    <r>
      <t xml:space="preserve">Форма обучения: </t>
    </r>
    <r>
      <rPr>
        <u/>
        <sz val="12"/>
        <rFont val="Arial"/>
        <family val="2"/>
        <charset val="204"/>
      </rPr>
      <t>очная</t>
    </r>
  </si>
  <si>
    <r>
      <t xml:space="preserve">Нормативный срок обучения - 3 года и </t>
    </r>
    <r>
      <rPr>
        <u/>
        <sz val="12"/>
        <rFont val="Arial"/>
        <family val="2"/>
        <charset val="204"/>
      </rPr>
      <t>10</t>
    </r>
    <r>
      <rPr>
        <sz val="12"/>
        <rFont val="Arial"/>
        <family val="2"/>
        <charset val="204"/>
      </rPr>
      <t xml:space="preserve"> месяцев</t>
    </r>
  </si>
  <si>
    <r>
      <t xml:space="preserve">на базе </t>
    </r>
    <r>
      <rPr>
        <u/>
        <sz val="12"/>
        <rFont val="Arial"/>
        <family val="2"/>
        <charset val="204"/>
      </rPr>
      <t>основного общего образования</t>
    </r>
  </si>
  <si>
    <r>
      <t xml:space="preserve">Консультации </t>
    </r>
    <r>
      <rPr>
        <sz val="11"/>
        <rFont val="Times New Roman Cyr"/>
        <family val="1"/>
        <charset val="204"/>
      </rPr>
      <t>на учебную группу по 100 часов в год (всего - 400 час.)</t>
    </r>
  </si>
  <si>
    <t>1. Государственный экзамен – с 18.05 по 24.05 (всего – 1 нед.)</t>
  </si>
  <si>
    <t>2. Выпускная квалификационная работа:</t>
  </si>
  <si>
    <t>подготовка выпускной квалификационной работы – с 25.05 по 21.06 (всего – 4 нед.);</t>
  </si>
  <si>
    <t>защита выпускной квалификационной работы – с 22.06 по 28.06 (всего – 1 нед.).</t>
  </si>
  <si>
    <t>1 сем. 16 нед. 3дн</t>
  </si>
  <si>
    <t>2 сем. 22 нед. 3 дн.</t>
  </si>
  <si>
    <t>8 сем.  17 нед.  5дн.</t>
  </si>
  <si>
    <t>7 сем. 16нед. 1 дн.</t>
  </si>
  <si>
    <t>ОП.23</t>
  </si>
  <si>
    <t>Основы финансовой грамотности</t>
  </si>
  <si>
    <t>"_____" _______________ 20___ г.</t>
  </si>
  <si>
    <t>"Основы схемотехники" в количестве 102 час., "Основы предпринимательства" в количестве 78 час, "Основы финансовой грамотности" в количестве 36ч.</t>
  </si>
  <si>
    <t>- для углубления подготовки, определяемой содержанием обязательной части профессионального цикла в объеме 82 часов;</t>
  </si>
  <si>
    <t>И.Л.Кладко</t>
  </si>
  <si>
    <t>Рассмотрено на заседании методического советаСафоновского филиала  ОГБПОУ СмолАПО</t>
  </si>
  <si>
    <r>
      <t>0</t>
    </r>
    <r>
      <rPr>
        <b/>
        <vertAlign val="subscript"/>
        <sz val="11"/>
        <rFont val="Times New Roman Cyr"/>
        <charset val="204"/>
      </rPr>
      <t>З</t>
    </r>
    <r>
      <rPr>
        <b/>
        <sz val="11"/>
        <rFont val="Times New Roman Cyr"/>
        <family val="1"/>
        <charset val="204"/>
      </rPr>
      <t>/14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/6</t>
    </r>
    <r>
      <rPr>
        <b/>
        <vertAlign val="subscript"/>
        <sz val="11"/>
        <rFont val="Times New Roman Cyr"/>
        <charset val="204"/>
      </rPr>
      <t>Э</t>
    </r>
  </si>
  <si>
    <r>
      <t>0</t>
    </r>
    <r>
      <rPr>
        <b/>
        <vertAlign val="subscript"/>
        <sz val="11"/>
        <rFont val="Times New Roman Cyr"/>
        <charset val="204"/>
      </rPr>
      <t>З</t>
    </r>
    <r>
      <rPr>
        <b/>
        <sz val="11"/>
        <rFont val="Times New Roman Cyr"/>
        <family val="1"/>
        <charset val="204"/>
      </rPr>
      <t>/2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/3</t>
    </r>
    <r>
      <rPr>
        <b/>
        <vertAlign val="subscript"/>
        <sz val="11"/>
        <rFont val="Times New Roman Cyr"/>
        <charset val="204"/>
      </rPr>
      <t>Э</t>
    </r>
  </si>
  <si>
    <r>
      <t>0</t>
    </r>
    <r>
      <rPr>
        <b/>
        <vertAlign val="subscript"/>
        <sz val="11"/>
        <rFont val="Times New Roman Cyr"/>
        <charset val="204"/>
      </rPr>
      <t>З</t>
    </r>
    <r>
      <rPr>
        <b/>
        <sz val="11"/>
        <rFont val="Times New Roman Cyr"/>
        <family val="1"/>
        <charset val="204"/>
      </rPr>
      <t>/1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/2</t>
    </r>
    <r>
      <rPr>
        <b/>
        <vertAlign val="subscript"/>
        <sz val="11"/>
        <rFont val="Times New Roman Cyr"/>
        <charset val="204"/>
      </rPr>
      <t>Э</t>
    </r>
  </si>
  <si>
    <t>-,Эк</t>
  </si>
  <si>
    <r>
      <t>0</t>
    </r>
    <r>
      <rPr>
        <b/>
        <vertAlign val="subscript"/>
        <sz val="11"/>
        <rFont val="Times New Roman Cyr"/>
        <charset val="204"/>
      </rPr>
      <t>З</t>
    </r>
    <r>
      <rPr>
        <b/>
        <sz val="11"/>
        <rFont val="Times New Roman Cyr"/>
        <family val="1"/>
        <charset val="204"/>
      </rPr>
      <t>/7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/9</t>
    </r>
    <r>
      <rPr>
        <b/>
        <vertAlign val="subscript"/>
        <sz val="11"/>
        <rFont val="Times New Roman Cyr"/>
        <charset val="204"/>
      </rPr>
      <t>Э</t>
    </r>
  </si>
  <si>
    <r>
      <t>0</t>
    </r>
    <r>
      <rPr>
        <b/>
        <vertAlign val="subscript"/>
        <sz val="11"/>
        <rFont val="Times New Roman Cyr"/>
        <charset val="204"/>
      </rPr>
      <t>З</t>
    </r>
    <r>
      <rPr>
        <b/>
        <sz val="11"/>
        <rFont val="Times New Roman Cyr"/>
        <family val="1"/>
        <charset val="204"/>
      </rPr>
      <t>/21</t>
    </r>
    <r>
      <rPr>
        <b/>
        <vertAlign val="subscript"/>
        <sz val="11"/>
        <rFont val="Times New Roman Cyr"/>
        <charset val="204"/>
      </rPr>
      <t>ДЗ</t>
    </r>
    <r>
      <rPr>
        <b/>
        <sz val="11"/>
        <rFont val="Times New Roman Cyr"/>
        <family val="1"/>
        <charset val="204"/>
      </rPr>
      <t>/15</t>
    </r>
    <r>
      <rPr>
        <b/>
        <vertAlign val="subscript"/>
        <sz val="11"/>
        <rFont val="Times New Roman Cyr"/>
        <charset val="204"/>
      </rPr>
      <t>Э</t>
    </r>
  </si>
  <si>
    <t>Экология</t>
  </si>
  <si>
    <t>1 сем. 16 нед. 2дн</t>
  </si>
  <si>
    <t>2 сем. 22 нед. 4 дн.</t>
  </si>
  <si>
    <r>
      <t>2</t>
    </r>
    <r>
      <rPr>
        <b/>
        <vertAlign val="subscript"/>
        <sz val="11"/>
        <rFont val="Times New Roman Cyr"/>
        <family val="1"/>
        <charset val="204"/>
      </rPr>
      <t>З</t>
    </r>
    <r>
      <rPr>
        <b/>
        <sz val="11"/>
        <rFont val="Times New Roman Cyr"/>
        <family val="1"/>
        <charset val="204"/>
      </rPr>
      <t>/37</t>
    </r>
    <r>
      <rPr>
        <b/>
        <vertAlign val="subscript"/>
        <sz val="11"/>
        <rFont val="Times New Roman Cyr"/>
        <family val="1"/>
        <charset val="204"/>
      </rPr>
      <t>ДЗ</t>
    </r>
    <r>
      <rPr>
        <b/>
        <sz val="11"/>
        <rFont val="Times New Roman Cyr"/>
        <family val="1"/>
        <charset val="204"/>
      </rPr>
      <t>/19</t>
    </r>
    <r>
      <rPr>
        <b/>
        <vertAlign val="subscript"/>
        <sz val="11"/>
        <rFont val="Times New Roman Cyr"/>
        <family val="1"/>
        <charset val="204"/>
      </rPr>
      <t>Э</t>
    </r>
  </si>
</sst>
</file>

<file path=xl/styles.xml><?xml version="1.0" encoding="utf-8"?>
<styleSheet xmlns="http://schemas.openxmlformats.org/spreadsheetml/2006/main">
  <numFmts count="1">
    <numFmt numFmtId="164" formatCode="0.0"/>
  </numFmts>
  <fonts count="39">
    <font>
      <sz val="10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bscript"/>
      <sz val="11"/>
      <name val="Times New Roman Cyr"/>
      <charset val="204"/>
    </font>
    <font>
      <sz val="11"/>
      <color indexed="8"/>
      <name val="Times New Roman"/>
      <family val="1"/>
      <charset val="204"/>
    </font>
    <font>
      <b/>
      <vertAlign val="subscript"/>
      <sz val="11"/>
      <name val="Times New Roman Cyr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2"/>
      <name val="Times New Roman Cyr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u/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0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wrapText="1"/>
    </xf>
    <xf numFmtId="1" fontId="5" fillId="0" borderId="11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3" xfId="0" applyFont="1" applyBorder="1" applyAlignment="1">
      <alignment wrapText="1"/>
    </xf>
    <xf numFmtId="1" fontId="13" fillId="0" borderId="2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" fontId="13" fillId="0" borderId="14" xfId="0" applyNumberFormat="1" applyFont="1" applyFill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4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5" fillId="0" borderId="2" xfId="0" applyFont="1" applyBorder="1" applyAlignment="1">
      <alignment wrapText="1"/>
    </xf>
    <xf numFmtId="1" fontId="5" fillId="0" borderId="2" xfId="0" applyNumberFormat="1" applyFont="1" applyFill="1" applyBorder="1" applyAlignment="1">
      <alignment horizontal="center"/>
    </xf>
    <xf numFmtId="1" fontId="2" fillId="0" borderId="0" xfId="0" applyNumberFormat="1" applyFont="1"/>
    <xf numFmtId="0" fontId="16" fillId="0" borderId="4" xfId="0" applyFont="1" applyBorder="1" applyAlignment="1">
      <alignment vertical="top" wrapText="1"/>
    </xf>
    <xf numFmtId="1" fontId="5" fillId="0" borderId="4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1" fontId="5" fillId="0" borderId="25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12" fillId="0" borderId="2" xfId="0" applyNumberFormat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3" fillId="0" borderId="28" xfId="0" applyFont="1" applyFill="1" applyBorder="1" applyAlignment="1">
      <alignment horizontal="left" vertical="top" wrapText="1"/>
    </xf>
    <xf numFmtId="0" fontId="20" fillId="0" borderId="0" xfId="0" applyFont="1"/>
    <xf numFmtId="0" fontId="20" fillId="0" borderId="17" xfId="0" applyFont="1" applyBorder="1" applyAlignment="1">
      <alignment wrapText="1"/>
    </xf>
    <xf numFmtId="0" fontId="20" fillId="0" borderId="29" xfId="0" applyFont="1" applyBorder="1"/>
    <xf numFmtId="0" fontId="20" fillId="0" borderId="30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7" fillId="0" borderId="0" xfId="0" applyNumberFormat="1" applyFont="1"/>
    <xf numFmtId="49" fontId="20" fillId="0" borderId="0" xfId="0" applyNumberFormat="1" applyFont="1"/>
    <xf numFmtId="49" fontId="20" fillId="0" borderId="0" xfId="0" applyNumberFormat="1" applyFont="1" applyAlignment="1">
      <alignment horizontal="left" wrapText="1"/>
    </xf>
    <xf numFmtId="0" fontId="7" fillId="0" borderId="0" xfId="0" applyNumberFormat="1" applyFont="1"/>
    <xf numFmtId="0" fontId="20" fillId="0" borderId="0" xfId="0" applyNumberFormat="1" applyFont="1"/>
    <xf numFmtId="0" fontId="11" fillId="0" borderId="0" xfId="0" applyNumberFormat="1" applyFont="1"/>
    <xf numFmtId="49" fontId="11" fillId="0" borderId="0" xfId="0" applyNumberFormat="1" applyFont="1"/>
    <xf numFmtId="49" fontId="23" fillId="0" borderId="0" xfId="0" applyNumberFormat="1" applyFont="1" applyAlignment="1">
      <alignment horizontal="left"/>
    </xf>
    <xf numFmtId="0" fontId="23" fillId="0" borderId="0" xfId="0" applyFont="1"/>
    <xf numFmtId="49" fontId="20" fillId="0" borderId="0" xfId="0" applyNumberFormat="1" applyFont="1" applyAlignment="1"/>
    <xf numFmtId="49" fontId="20" fillId="0" borderId="27" xfId="0" applyNumberFormat="1" applyFont="1" applyBorder="1"/>
    <xf numFmtId="1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8" xfId="0" applyFont="1" applyBorder="1"/>
    <xf numFmtId="0" fontId="5" fillId="0" borderId="18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5" fillId="0" borderId="2" xfId="0" applyFont="1" applyBorder="1"/>
    <xf numFmtId="0" fontId="5" fillId="0" borderId="21" xfId="0" applyFont="1" applyBorder="1"/>
    <xf numFmtId="1" fontId="5" fillId="0" borderId="2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6" fillId="0" borderId="33" xfId="0" applyFont="1" applyBorder="1"/>
    <xf numFmtId="0" fontId="26" fillId="0" borderId="34" xfId="0" applyFont="1" applyBorder="1"/>
    <xf numFmtId="0" fontId="2" fillId="0" borderId="34" xfId="0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6" fillId="0" borderId="9" xfId="0" applyFont="1" applyBorder="1"/>
    <xf numFmtId="0" fontId="26" fillId="0" borderId="0" xfId="0" applyFont="1" applyBorder="1"/>
    <xf numFmtId="0" fontId="26" fillId="0" borderId="36" xfId="0" applyFont="1" applyBorder="1"/>
    <xf numFmtId="0" fontId="26" fillId="0" borderId="27" xfId="0" applyFont="1" applyBorder="1"/>
    <xf numFmtId="0" fontId="2" fillId="0" borderId="27" xfId="0" applyFont="1" applyBorder="1"/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0" fillId="0" borderId="2" xfId="0" applyFont="1" applyBorder="1" applyAlignment="1">
      <alignment wrapText="1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1" fillId="0" borderId="41" xfId="0" applyFont="1" applyBorder="1"/>
    <xf numFmtId="0" fontId="1" fillId="0" borderId="41" xfId="0" applyFont="1" applyBorder="1"/>
    <xf numFmtId="0" fontId="1" fillId="0" borderId="41" xfId="0" applyFont="1" applyBorder="1" applyAlignment="1">
      <alignment horizontal="center"/>
    </xf>
    <xf numFmtId="0" fontId="4" fillId="5" borderId="2" xfId="0" applyFont="1" applyFill="1" applyBorder="1" applyAlignment="1">
      <alignment vertical="center"/>
    </xf>
    <xf numFmtId="0" fontId="4" fillId="5" borderId="28" xfId="0" applyFont="1" applyFill="1" applyBorder="1" applyAlignment="1">
      <alignment vertical="center" wrapText="1"/>
    </xf>
    <xf numFmtId="49" fontId="4" fillId="5" borderId="2" xfId="0" applyNumberFormat="1" applyFont="1" applyFill="1" applyBorder="1" applyAlignment="1">
      <alignment horizontal="center" vertical="center"/>
    </xf>
    <xf numFmtId="1" fontId="4" fillId="5" borderId="42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/>
    </xf>
    <xf numFmtId="0" fontId="17" fillId="5" borderId="28" xfId="0" applyFont="1" applyFill="1" applyBorder="1" applyAlignment="1">
      <alignment vertical="top" wrapText="1"/>
    </xf>
    <xf numFmtId="1" fontId="10" fillId="5" borderId="2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 wrapText="1"/>
    </xf>
    <xf numFmtId="0" fontId="4" fillId="5" borderId="20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/>
    </xf>
    <xf numFmtId="0" fontId="13" fillId="0" borderId="3" xfId="0" applyFont="1" applyFill="1" applyBorder="1" applyAlignment="1">
      <alignment wrapText="1"/>
    </xf>
    <xf numFmtId="49" fontId="13" fillId="0" borderId="3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13" fillId="0" borderId="7" xfId="0" applyNumberFormat="1" applyFont="1" applyFill="1" applyBorder="1" applyAlignment="1">
      <alignment horizontal="center"/>
    </xf>
    <xf numFmtId="1" fontId="13" fillId="0" borderId="3" xfId="0" applyNumberFormat="1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vertical="center"/>
    </xf>
    <xf numFmtId="1" fontId="10" fillId="5" borderId="4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16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1" fontId="9" fillId="5" borderId="2" xfId="0" applyNumberFormat="1" applyFont="1" applyFill="1" applyBorder="1" applyAlignment="1">
      <alignment horizontal="center"/>
    </xf>
    <xf numFmtId="49" fontId="29" fillId="5" borderId="0" xfId="0" applyNumberFormat="1" applyFont="1" applyFill="1"/>
    <xf numFmtId="0" fontId="1" fillId="0" borderId="43" xfId="1" applyFont="1" applyBorder="1"/>
    <xf numFmtId="0" fontId="1" fillId="0" borderId="44" xfId="1" applyFont="1" applyBorder="1"/>
    <xf numFmtId="0" fontId="2" fillId="0" borderId="0" xfId="1" applyFont="1"/>
    <xf numFmtId="0" fontId="1" fillId="0" borderId="1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5" xfId="1" applyFont="1" applyBorder="1"/>
    <xf numFmtId="0" fontId="2" fillId="0" borderId="6" xfId="1" applyFont="1" applyBorder="1"/>
    <xf numFmtId="0" fontId="2" fillId="0" borderId="0" xfId="1" applyFont="1" applyBorder="1"/>
    <xf numFmtId="0" fontId="4" fillId="7" borderId="4" xfId="1" applyFont="1" applyFill="1" applyBorder="1" applyAlignment="1">
      <alignment vertical="center"/>
    </xf>
    <xf numFmtId="0" fontId="4" fillId="7" borderId="3" xfId="1" applyFont="1" applyFill="1" applyBorder="1" applyAlignment="1">
      <alignment vertical="center" wrapText="1"/>
    </xf>
    <xf numFmtId="49" fontId="9" fillId="7" borderId="2" xfId="1" applyNumberFormat="1" applyFont="1" applyFill="1" applyBorder="1" applyAlignment="1">
      <alignment horizontal="center" vertical="center"/>
    </xf>
    <xf numFmtId="1" fontId="4" fillId="7" borderId="2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5" fillId="0" borderId="4" xfId="1" applyFont="1" applyBorder="1"/>
    <xf numFmtId="1" fontId="5" fillId="0" borderId="2" xfId="1" applyNumberFormat="1" applyFont="1" applyBorder="1" applyAlignment="1">
      <alignment horizontal="center"/>
    </xf>
    <xf numFmtId="1" fontId="5" fillId="0" borderId="41" xfId="1" applyNumberFormat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10" fillId="5" borderId="4" xfId="1" applyFont="1" applyFill="1" applyBorder="1" applyAlignment="1">
      <alignment vertical="center"/>
    </xf>
    <xf numFmtId="1" fontId="10" fillId="5" borderId="2" xfId="1" applyNumberFormat="1" applyFont="1" applyFill="1" applyBorder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45" xfId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1" xfId="1" applyFont="1" applyBorder="1"/>
    <xf numFmtId="1" fontId="5" fillId="0" borderId="42" xfId="1" applyNumberFormat="1" applyFont="1" applyBorder="1" applyAlignment="1">
      <alignment horizontal="center"/>
    </xf>
    <xf numFmtId="1" fontId="2" fillId="0" borderId="0" xfId="1" applyNumberFormat="1" applyFont="1"/>
    <xf numFmtId="0" fontId="5" fillId="0" borderId="2" xfId="0" applyFont="1" applyFill="1" applyBorder="1"/>
    <xf numFmtId="0" fontId="5" fillId="0" borderId="18" xfId="0" applyFont="1" applyFill="1" applyBorder="1"/>
    <xf numFmtId="49" fontId="5" fillId="0" borderId="3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4" fillId="5" borderId="18" xfId="0" applyFont="1" applyFill="1" applyBorder="1" applyAlignment="1">
      <alignment vertical="center" wrapText="1"/>
    </xf>
    <xf numFmtId="1" fontId="4" fillId="5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20" fillId="0" borderId="38" xfId="0" applyFont="1" applyFill="1" applyBorder="1" applyAlignment="1">
      <alignment vertical="top" wrapText="1"/>
    </xf>
    <xf numFmtId="0" fontId="23" fillId="0" borderId="42" xfId="0" applyFont="1" applyFill="1" applyBorder="1" applyAlignment="1">
      <alignment vertical="top" wrapText="1"/>
    </xf>
    <xf numFmtId="0" fontId="23" fillId="0" borderId="2" xfId="0" applyFont="1" applyFill="1" applyBorder="1" applyAlignment="1">
      <alignment vertical="top" wrapText="1"/>
    </xf>
    <xf numFmtId="0" fontId="12" fillId="0" borderId="47" xfId="0" applyFont="1" applyFill="1" applyBorder="1" applyAlignment="1">
      <alignment vertical="center" wrapText="1"/>
    </xf>
    <xf numFmtId="49" fontId="5" fillId="0" borderId="28" xfId="0" applyNumberFormat="1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1" fontId="5" fillId="0" borderId="48" xfId="0" applyNumberFormat="1" applyFont="1" applyFill="1" applyBorder="1" applyAlignment="1">
      <alignment horizontal="center"/>
    </xf>
    <xf numFmtId="0" fontId="20" fillId="0" borderId="25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1" fontId="12" fillId="0" borderId="2" xfId="0" applyNumberFormat="1" applyFont="1" applyFill="1" applyBorder="1" applyAlignment="1">
      <alignment horizontal="center"/>
    </xf>
    <xf numFmtId="0" fontId="23" fillId="0" borderId="28" xfId="0" applyFont="1" applyFill="1" applyBorder="1" applyAlignment="1">
      <alignment vertical="top" wrapText="1"/>
    </xf>
    <xf numFmtId="0" fontId="15" fillId="0" borderId="28" xfId="0" applyFont="1" applyFill="1" applyBorder="1" applyAlignment="1">
      <alignment vertical="top" wrapText="1"/>
    </xf>
    <xf numFmtId="0" fontId="10" fillId="5" borderId="43" xfId="0" applyFont="1" applyFill="1" applyBorder="1" applyAlignment="1">
      <alignment vertical="center"/>
    </xf>
    <xf numFmtId="0" fontId="18" fillId="5" borderId="2" xfId="0" applyFont="1" applyFill="1" applyBorder="1" applyAlignment="1">
      <alignment vertical="top" wrapText="1"/>
    </xf>
    <xf numFmtId="0" fontId="9" fillId="5" borderId="17" xfId="0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  <xf numFmtId="1" fontId="5" fillId="0" borderId="17" xfId="0" applyNumberFormat="1" applyFont="1" applyBorder="1" applyAlignment="1"/>
    <xf numFmtId="1" fontId="5" fillId="0" borderId="18" xfId="0" applyNumberFormat="1" applyFont="1" applyBorder="1" applyAlignment="1"/>
    <xf numFmtId="0" fontId="20" fillId="0" borderId="49" xfId="0" applyFont="1" applyBorder="1" applyAlignment="1"/>
    <xf numFmtId="0" fontId="20" fillId="0" borderId="41" xfId="0" applyFont="1" applyBorder="1" applyAlignment="1"/>
    <xf numFmtId="0" fontId="20" fillId="0" borderId="28" xfId="0" applyFont="1" applyBorder="1" applyAlignment="1"/>
    <xf numFmtId="0" fontId="5" fillId="0" borderId="4" xfId="0" applyFont="1" applyFill="1" applyBorder="1" applyAlignment="1">
      <alignment vertical="center"/>
    </xf>
    <xf numFmtId="0" fontId="20" fillId="0" borderId="50" xfId="0" applyFont="1" applyFill="1" applyBorder="1" applyAlignment="1">
      <alignment vertical="top" wrapText="1"/>
    </xf>
    <xf numFmtId="0" fontId="23" fillId="0" borderId="18" xfId="0" applyFont="1" applyFill="1" applyBorder="1" applyAlignment="1">
      <alignment vertical="top" wrapText="1"/>
    </xf>
    <xf numFmtId="1" fontId="10" fillId="5" borderId="21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/>
    <xf numFmtId="49" fontId="20" fillId="0" borderId="0" xfId="0" applyNumberFormat="1" applyFont="1" applyFill="1"/>
    <xf numFmtId="49" fontId="30" fillId="0" borderId="0" xfId="0" applyNumberFormat="1" applyFont="1" applyFill="1"/>
    <xf numFmtId="49" fontId="20" fillId="0" borderId="0" xfId="0" applyNumberFormat="1" applyFont="1" applyFill="1" applyAlignment="1">
      <alignment horizontal="left"/>
    </xf>
    <xf numFmtId="0" fontId="5" fillId="0" borderId="22" xfId="1" applyFont="1" applyBorder="1"/>
    <xf numFmtId="0" fontId="5" fillId="0" borderId="51" xfId="1" applyFont="1" applyBorder="1"/>
    <xf numFmtId="49" fontId="5" fillId="0" borderId="51" xfId="1" applyNumberFormat="1" applyFont="1" applyBorder="1" applyAlignment="1">
      <alignment horizontal="center"/>
    </xf>
    <xf numFmtId="0" fontId="5" fillId="0" borderId="33" xfId="1" applyFont="1" applyBorder="1"/>
    <xf numFmtId="1" fontId="10" fillId="5" borderId="26" xfId="1" applyNumberFormat="1" applyFont="1" applyFill="1" applyBorder="1" applyAlignment="1">
      <alignment horizontal="center" vertical="center"/>
    </xf>
    <xf numFmtId="0" fontId="5" fillId="0" borderId="12" xfId="1" applyFont="1" applyBorder="1"/>
    <xf numFmtId="0" fontId="5" fillId="0" borderId="15" xfId="1" applyFont="1" applyBorder="1"/>
    <xf numFmtId="0" fontId="4" fillId="7" borderId="15" xfId="1" applyFont="1" applyFill="1" applyBorder="1" applyAlignment="1">
      <alignment vertical="center" wrapText="1"/>
    </xf>
    <xf numFmtId="0" fontId="5" fillId="0" borderId="15" xfId="1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52" xfId="1" applyFont="1" applyBorder="1"/>
    <xf numFmtId="0" fontId="5" fillId="0" borderId="53" xfId="1" applyFont="1" applyBorder="1"/>
    <xf numFmtId="0" fontId="10" fillId="5" borderId="15" xfId="1" applyFont="1" applyFill="1" applyBorder="1" applyAlignment="1">
      <alignment vertical="center" wrapText="1"/>
    </xf>
    <xf numFmtId="1" fontId="5" fillId="0" borderId="26" xfId="1" applyNumberFormat="1" applyFont="1" applyBorder="1" applyAlignment="1">
      <alignment horizontal="center"/>
    </xf>
    <xf numFmtId="1" fontId="4" fillId="7" borderId="26" xfId="1" applyNumberFormat="1" applyFont="1" applyFill="1" applyBorder="1" applyAlignment="1">
      <alignment horizontal="center" vertical="center"/>
    </xf>
    <xf numFmtId="1" fontId="5" fillId="0" borderId="44" xfId="1" applyNumberFormat="1" applyFont="1" applyBorder="1" applyAlignment="1">
      <alignment horizontal="center"/>
    </xf>
    <xf numFmtId="1" fontId="5" fillId="0" borderId="54" xfId="1" applyNumberFormat="1" applyFont="1" applyBorder="1" applyAlignment="1">
      <alignment horizontal="center"/>
    </xf>
    <xf numFmtId="0" fontId="5" fillId="0" borderId="44" xfId="1" applyFont="1" applyBorder="1" applyAlignment="1">
      <alignment horizontal="center"/>
    </xf>
    <xf numFmtId="0" fontId="5" fillId="0" borderId="54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1" fontId="4" fillId="4" borderId="54" xfId="0" applyNumberFormat="1" applyFont="1" applyFill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/>
    </xf>
    <xf numFmtId="1" fontId="9" fillId="0" borderId="54" xfId="0" applyNumberFormat="1" applyFont="1" applyFill="1" applyBorder="1" applyAlignment="1">
      <alignment horizontal="center"/>
    </xf>
    <xf numFmtId="1" fontId="9" fillId="0" borderId="34" xfId="0" applyNumberFormat="1" applyFont="1" applyFill="1" applyBorder="1" applyAlignment="1">
      <alignment horizontal="center"/>
    </xf>
    <xf numFmtId="1" fontId="5" fillId="5" borderId="26" xfId="0" applyNumberFormat="1" applyFont="1" applyFill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1" fontId="4" fillId="4" borderId="55" xfId="0" applyNumberFormat="1" applyFont="1" applyFill="1" applyBorder="1" applyAlignment="1">
      <alignment horizontal="center" vertical="center"/>
    </xf>
    <xf numFmtId="1" fontId="5" fillId="0" borderId="56" xfId="0" applyNumberFormat="1" applyFont="1" applyBorder="1" applyAlignment="1">
      <alignment horizontal="center"/>
    </xf>
    <xf numFmtId="1" fontId="9" fillId="0" borderId="57" xfId="0" applyNumberFormat="1" applyFont="1" applyFill="1" applyBorder="1" applyAlignment="1">
      <alignment horizontal="center"/>
    </xf>
    <xf numFmtId="1" fontId="9" fillId="0" borderId="35" xfId="0" applyNumberFormat="1" applyFont="1" applyFill="1" applyBorder="1" applyAlignment="1">
      <alignment horizontal="center"/>
    </xf>
    <xf numFmtId="1" fontId="5" fillId="5" borderId="18" xfId="0" applyNumberFormat="1" applyFont="1" applyFill="1" applyBorder="1" applyAlignment="1">
      <alignment horizontal="center"/>
    </xf>
    <xf numFmtId="49" fontId="5" fillId="0" borderId="2" xfId="1" applyNumberFormat="1" applyFont="1" applyBorder="1" applyAlignment="1">
      <alignment horizontal="center"/>
    </xf>
    <xf numFmtId="0" fontId="2" fillId="0" borderId="25" xfId="1" applyFont="1" applyBorder="1"/>
    <xf numFmtId="49" fontId="5" fillId="0" borderId="21" xfId="1" applyNumberFormat="1" applyFont="1" applyBorder="1" applyAlignment="1">
      <alignment horizontal="center"/>
    </xf>
    <xf numFmtId="49" fontId="10" fillId="5" borderId="2" xfId="1" applyNumberFormat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38" xfId="1" applyFont="1" applyBorder="1" applyAlignment="1">
      <alignment horizontal="center"/>
    </xf>
    <xf numFmtId="0" fontId="5" fillId="0" borderId="58" xfId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" fontId="4" fillId="4" borderId="38" xfId="0" applyNumberFormat="1" applyFont="1" applyFill="1" applyBorder="1" applyAlignment="1">
      <alignment horizontal="center" vertical="center"/>
    </xf>
    <xf numFmtId="1" fontId="5" fillId="0" borderId="58" xfId="0" applyNumberFormat="1" applyFont="1" applyBorder="1" applyAlignment="1">
      <alignment horizontal="center"/>
    </xf>
    <xf numFmtId="1" fontId="9" fillId="0" borderId="38" xfId="0" applyNumberFormat="1" applyFont="1" applyFill="1" applyBorder="1" applyAlignment="1">
      <alignment horizontal="center"/>
    </xf>
    <xf numFmtId="1" fontId="9" fillId="0" borderId="58" xfId="0" applyNumberFormat="1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/>
    </xf>
    <xf numFmtId="0" fontId="2" fillId="0" borderId="25" xfId="1" applyFont="1" applyBorder="1" applyAlignment="1">
      <alignment horizontal="center"/>
    </xf>
    <xf numFmtId="49" fontId="5" fillId="0" borderId="42" xfId="1" applyNumberFormat="1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0" fontId="5" fillId="0" borderId="21" xfId="0" applyFont="1" applyFill="1" applyBorder="1" applyAlignment="1">
      <alignment wrapText="1"/>
    </xf>
    <xf numFmtId="49" fontId="12" fillId="0" borderId="21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/>
    </xf>
    <xf numFmtId="1" fontId="5" fillId="0" borderId="45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5" fillId="0" borderId="42" xfId="0" applyFont="1" applyBorder="1" applyAlignment="1">
      <alignment wrapText="1"/>
    </xf>
    <xf numFmtId="49" fontId="5" fillId="0" borderId="28" xfId="0" applyNumberFormat="1" applyFont="1" applyBorder="1" applyAlignment="1">
      <alignment horizontal="center"/>
    </xf>
    <xf numFmtId="1" fontId="5" fillId="0" borderId="42" xfId="0" applyNumberFormat="1" applyFont="1" applyBorder="1" applyAlignment="1">
      <alignment horizontal="center"/>
    </xf>
    <xf numFmtId="1" fontId="5" fillId="0" borderId="41" xfId="0" applyNumberFormat="1" applyFont="1" applyBorder="1" applyAlignment="1">
      <alignment horizontal="center"/>
    </xf>
    <xf numFmtId="0" fontId="5" fillId="0" borderId="51" xfId="0" applyFont="1" applyBorder="1" applyAlignment="1">
      <alignment wrapText="1"/>
    </xf>
    <xf numFmtId="49" fontId="5" fillId="0" borderId="51" xfId="0" applyNumberFormat="1" applyFont="1" applyBorder="1" applyAlignment="1">
      <alignment horizontal="center"/>
    </xf>
    <xf numFmtId="1" fontId="5" fillId="0" borderId="51" xfId="0" applyNumberFormat="1" applyFont="1" applyBorder="1" applyAlignment="1">
      <alignment horizontal="center"/>
    </xf>
    <xf numFmtId="1" fontId="5" fillId="0" borderId="5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top" wrapText="1"/>
    </xf>
    <xf numFmtId="49" fontId="12" fillId="0" borderId="3" xfId="0" applyNumberFormat="1" applyFont="1" applyFill="1" applyBorder="1" applyAlignment="1">
      <alignment horizontal="center"/>
    </xf>
    <xf numFmtId="0" fontId="32" fillId="0" borderId="0" xfId="0" applyFont="1"/>
    <xf numFmtId="0" fontId="33" fillId="6" borderId="0" xfId="0" applyFont="1" applyFill="1"/>
    <xf numFmtId="1" fontId="5" fillId="0" borderId="17" xfId="0" applyNumberFormat="1" applyFont="1" applyFill="1" applyBorder="1" applyAlignment="1"/>
    <xf numFmtId="1" fontId="5" fillId="0" borderId="18" xfId="0" applyNumberFormat="1" applyFont="1" applyFill="1" applyBorder="1" applyAlignment="1"/>
    <xf numFmtId="0" fontId="21" fillId="0" borderId="0" xfId="0" applyFont="1" applyBorder="1"/>
    <xf numFmtId="49" fontId="20" fillId="0" borderId="0" xfId="0" applyNumberFormat="1" applyFont="1" applyAlignment="1">
      <alignment horizontal="left"/>
    </xf>
    <xf numFmtId="0" fontId="34" fillId="0" borderId="0" xfId="0" applyFont="1"/>
    <xf numFmtId="0" fontId="34" fillId="0" borderId="0" xfId="0" applyFont="1" applyAlignment="1"/>
    <xf numFmtId="0" fontId="34" fillId="0" borderId="27" xfId="0" applyFont="1" applyBorder="1"/>
    <xf numFmtId="0" fontId="34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/>
    </xf>
    <xf numFmtId="0" fontId="34" fillId="3" borderId="2" xfId="0" applyFont="1" applyFill="1" applyBorder="1" applyAlignment="1">
      <alignment horizontal="center"/>
    </xf>
    <xf numFmtId="0" fontId="34" fillId="3" borderId="2" xfId="0" applyFont="1" applyFill="1" applyBorder="1"/>
    <xf numFmtId="0" fontId="5" fillId="0" borderId="21" xfId="0" applyFont="1" applyBorder="1" applyAlignment="1">
      <alignment vertical="center"/>
    </xf>
    <xf numFmtId="0" fontId="20" fillId="0" borderId="21" xfId="0" applyFont="1" applyBorder="1" applyAlignment="1">
      <alignment vertical="top" wrapText="1"/>
    </xf>
    <xf numFmtId="49" fontId="5" fillId="0" borderId="32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44" xfId="0" applyNumberFormat="1" applyFont="1" applyBorder="1" applyAlignment="1">
      <alignment horizontal="center"/>
    </xf>
    <xf numFmtId="1" fontId="5" fillId="0" borderId="44" xfId="0" applyNumberFormat="1" applyFont="1" applyFill="1" applyBorder="1" applyAlignment="1">
      <alignment horizontal="center"/>
    </xf>
    <xf numFmtId="0" fontId="26" fillId="0" borderId="69" xfId="0" applyFont="1" applyBorder="1" applyAlignment="1">
      <alignment vertical="center"/>
    </xf>
    <xf numFmtId="0" fontId="2" fillId="0" borderId="70" xfId="0" applyFont="1" applyBorder="1"/>
    <xf numFmtId="0" fontId="2" fillId="0" borderId="70" xfId="0" applyFont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1" xfId="0" applyFont="1" applyBorder="1" applyAlignment="1">
      <alignment horizontal="center"/>
    </xf>
    <xf numFmtId="49" fontId="20" fillId="0" borderId="0" xfId="0" applyNumberFormat="1" applyFont="1" applyBorder="1"/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4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34" fillId="3" borderId="2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textRotation="90" wrapText="1"/>
    </xf>
    <xf numFmtId="0" fontId="6" fillId="0" borderId="3" xfId="1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4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textRotation="90" wrapText="1"/>
    </xf>
    <xf numFmtId="0" fontId="1" fillId="0" borderId="25" xfId="1" applyFont="1" applyBorder="1" applyAlignment="1">
      <alignment horizontal="center" vertical="center" textRotation="90" wrapText="1"/>
    </xf>
    <xf numFmtId="0" fontId="2" fillId="0" borderId="25" xfId="1" applyFont="1" applyBorder="1" applyAlignment="1">
      <alignment horizontal="center" vertical="center" textRotation="90" wrapText="1"/>
    </xf>
    <xf numFmtId="0" fontId="1" fillId="0" borderId="42" xfId="1" applyFont="1" applyBorder="1" applyAlignment="1">
      <alignment horizontal="center" vertical="center" textRotation="90" wrapText="1"/>
    </xf>
    <xf numFmtId="0" fontId="1" fillId="0" borderId="2" xfId="1" applyFont="1" applyBorder="1" applyAlignment="1">
      <alignment horizontal="center" vertical="center"/>
    </xf>
    <xf numFmtId="0" fontId="6" fillId="0" borderId="2" xfId="1" applyBorder="1" applyAlignment="1">
      <alignment horizontal="center" vertical="center"/>
    </xf>
    <xf numFmtId="0" fontId="4" fillId="0" borderId="43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49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textRotation="90" wrapText="1"/>
    </xf>
    <xf numFmtId="0" fontId="6" fillId="0" borderId="2" xfId="1" applyBorder="1" applyAlignment="1">
      <alignment horizontal="center" vertical="center" textRotation="90" wrapText="1"/>
    </xf>
    <xf numFmtId="0" fontId="1" fillId="0" borderId="17" xfId="1" applyFont="1" applyBorder="1" applyAlignment="1">
      <alignment horizontal="center" vertical="center"/>
    </xf>
    <xf numFmtId="0" fontId="6" fillId="0" borderId="26" xfId="1" applyBorder="1" applyAlignment="1">
      <alignment vertical="center"/>
    </xf>
    <xf numFmtId="0" fontId="6" fillId="0" borderId="18" xfId="1" applyBorder="1" applyAlignment="1">
      <alignment vertical="center"/>
    </xf>
    <xf numFmtId="0" fontId="8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textRotation="90" wrapText="1"/>
    </xf>
    <xf numFmtId="0" fontId="1" fillId="0" borderId="25" xfId="1" applyFont="1" applyBorder="1" applyAlignment="1">
      <alignment horizontal="center" textRotation="90" wrapText="1"/>
    </xf>
    <xf numFmtId="0" fontId="1" fillId="0" borderId="42" xfId="1" applyFont="1" applyBorder="1" applyAlignment="1">
      <alignment horizontal="center" textRotation="90" wrapText="1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2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textRotation="90" wrapText="1"/>
    </xf>
    <xf numFmtId="0" fontId="1" fillId="0" borderId="42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19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1" fontId="5" fillId="0" borderId="17" xfId="0" applyNumberFormat="1" applyFont="1" applyBorder="1" applyAlignment="1">
      <alignment horizontal="left" wrapText="1"/>
    </xf>
    <xf numFmtId="1" fontId="5" fillId="0" borderId="18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1" fontId="9" fillId="0" borderId="21" xfId="0" applyNumberFormat="1" applyFont="1" applyFill="1" applyBorder="1" applyAlignment="1">
      <alignment horizontal="center" vertical="center" textRotation="90"/>
    </xf>
    <xf numFmtId="1" fontId="9" fillId="0" borderId="25" xfId="0" applyNumberFormat="1" applyFont="1" applyFill="1" applyBorder="1" applyAlignment="1">
      <alignment horizontal="center" vertical="center" textRotation="90"/>
    </xf>
    <xf numFmtId="1" fontId="9" fillId="0" borderId="42" xfId="0" applyNumberFormat="1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0" fillId="0" borderId="50" xfId="0" applyFont="1" applyBorder="1" applyAlignment="1">
      <alignment horizontal="left"/>
    </xf>
    <xf numFmtId="0" fontId="20" fillId="0" borderId="51" xfId="0" applyFont="1" applyBorder="1" applyAlignment="1">
      <alignment horizontal="left"/>
    </xf>
    <xf numFmtId="0" fontId="20" fillId="0" borderId="52" xfId="0" applyFont="1" applyBorder="1" applyAlignment="1">
      <alignment horizontal="left"/>
    </xf>
    <xf numFmtId="0" fontId="20" fillId="0" borderId="57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31" fillId="0" borderId="41" xfId="0" applyFont="1" applyBorder="1" applyAlignment="1">
      <alignment horizontal="center" wrapText="1"/>
    </xf>
    <xf numFmtId="0" fontId="20" fillId="0" borderId="4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54" xfId="0" applyFont="1" applyBorder="1" applyAlignment="1">
      <alignment horizontal="left"/>
    </xf>
    <xf numFmtId="0" fontId="20" fillId="0" borderId="55" xfId="0" applyFont="1" applyBorder="1" applyAlignment="1">
      <alignment horizontal="left"/>
    </xf>
    <xf numFmtId="0" fontId="20" fillId="0" borderId="57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30" xfId="0" applyFont="1" applyBorder="1" applyAlignment="1">
      <alignment horizontal="left"/>
    </xf>
    <xf numFmtId="0" fontId="20" fillId="0" borderId="66" xfId="0" applyFont="1" applyBorder="1" applyAlignment="1">
      <alignment horizontal="left"/>
    </xf>
    <xf numFmtId="0" fontId="20" fillId="0" borderId="67" xfId="0" applyFont="1" applyBorder="1" applyAlignment="1">
      <alignment horizontal="left"/>
    </xf>
    <xf numFmtId="0" fontId="20" fillId="0" borderId="68" xfId="0" applyFont="1" applyBorder="1" applyAlignment="1">
      <alignment horizontal="left"/>
    </xf>
    <xf numFmtId="0" fontId="20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30" xfId="0" applyFont="1" applyBorder="1" applyAlignment="1"/>
    <xf numFmtId="0" fontId="20" fillId="0" borderId="54" xfId="0" applyFont="1" applyBorder="1" applyAlignment="1"/>
    <xf numFmtId="0" fontId="20" fillId="0" borderId="55" xfId="0" applyFont="1" applyBorder="1" applyAlignment="1"/>
    <xf numFmtId="0" fontId="20" fillId="0" borderId="5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30" xfId="0" applyFont="1" applyBorder="1" applyAlignment="1">
      <alignment wrapText="1"/>
    </xf>
    <xf numFmtId="0" fontId="20" fillId="0" borderId="54" xfId="0" applyFont="1" applyBorder="1" applyAlignment="1">
      <alignment wrapText="1"/>
    </xf>
    <xf numFmtId="0" fontId="20" fillId="0" borderId="55" xfId="0" applyFont="1" applyBorder="1" applyAlignment="1">
      <alignment wrapText="1"/>
    </xf>
    <xf numFmtId="49" fontId="20" fillId="0" borderId="30" xfId="0" applyNumberFormat="1" applyFont="1" applyBorder="1" applyAlignment="1">
      <alignment wrapText="1"/>
    </xf>
    <xf numFmtId="49" fontId="20" fillId="0" borderId="54" xfId="0" applyNumberFormat="1" applyFont="1" applyBorder="1" applyAlignment="1">
      <alignment wrapText="1"/>
    </xf>
    <xf numFmtId="49" fontId="20" fillId="0" borderId="55" xfId="0" applyNumberFormat="1" applyFont="1" applyBorder="1" applyAlignment="1">
      <alignment wrapText="1"/>
    </xf>
    <xf numFmtId="49" fontId="20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horizontal="left" vertical="top" wrapText="1"/>
    </xf>
    <xf numFmtId="49" fontId="20" fillId="0" borderId="0" xfId="0" applyNumberFormat="1" applyFont="1" applyAlignment="1">
      <alignment horizontal="left" wrapText="1"/>
    </xf>
    <xf numFmtId="49" fontId="20" fillId="0" borderId="0" xfId="0" applyNumberFormat="1" applyFont="1" applyAlignment="1">
      <alignment vertical="top" wrapText="1"/>
    </xf>
    <xf numFmtId="49" fontId="25" fillId="0" borderId="0" xfId="0" applyNumberFormat="1" applyFont="1" applyAlignment="1">
      <alignment horizontal="left" wrapText="1"/>
    </xf>
    <xf numFmtId="49" fontId="11" fillId="0" borderId="0" xfId="0" applyNumberFormat="1" applyFont="1" applyAlignment="1">
      <alignment horizontal="center" vertical="top"/>
    </xf>
    <xf numFmtId="49" fontId="2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 wrapText="1"/>
    </xf>
    <xf numFmtId="49" fontId="20" fillId="0" borderId="0" xfId="0" applyNumberFormat="1" applyFont="1" applyFill="1" applyAlignment="1">
      <alignment horizontal="left"/>
    </xf>
  </cellXfs>
  <cellStyles count="2">
    <cellStyle name="Обычный" xfId="0" builtinId="0"/>
    <cellStyle name="Обычный 2" xfId="1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5" workbookViewId="0">
      <selection activeCell="B28" sqref="B28"/>
    </sheetView>
  </sheetViews>
  <sheetFormatPr defaultRowHeight="15.75"/>
  <cols>
    <col min="1" max="1" width="9.85546875" style="80" customWidth="1"/>
    <col min="2" max="2" width="24.140625" style="80" customWidth="1"/>
    <col min="3" max="3" width="11.140625" style="80" customWidth="1"/>
    <col min="4" max="4" width="16.7109375" style="80" customWidth="1"/>
    <col min="5" max="5" width="18.5703125" style="80" customWidth="1"/>
    <col min="6" max="6" width="18.42578125" style="80" customWidth="1"/>
    <col min="7" max="7" width="19.7109375" style="80" customWidth="1"/>
    <col min="8" max="8" width="13" style="80" customWidth="1"/>
    <col min="9" max="9" width="11.85546875" style="80" customWidth="1"/>
    <col min="10" max="13" width="9.140625" style="80"/>
    <col min="14" max="14" width="9.28515625" style="80" customWidth="1"/>
    <col min="15" max="16384" width="9.140625" style="80"/>
  </cols>
  <sheetData>
    <row r="1" spans="1:9">
      <c r="F1" s="82"/>
      <c r="G1" s="341" t="s">
        <v>405</v>
      </c>
      <c r="H1" s="341"/>
      <c r="I1" s="341"/>
    </row>
    <row r="2" spans="1:9">
      <c r="D2" s="314"/>
      <c r="E2" s="314"/>
      <c r="F2" s="314"/>
      <c r="G2" s="342" t="s">
        <v>424</v>
      </c>
      <c r="H2" s="342"/>
      <c r="I2" s="342"/>
    </row>
    <row r="3" spans="1:9">
      <c r="G3" s="342" t="s">
        <v>425</v>
      </c>
      <c r="H3" s="342"/>
      <c r="I3" s="342"/>
    </row>
    <row r="4" spans="1:9">
      <c r="A4" s="318"/>
      <c r="B4" s="318"/>
      <c r="C4" s="318"/>
      <c r="D4" s="318"/>
      <c r="E4" s="318"/>
      <c r="F4" s="318"/>
      <c r="G4" s="342" t="s">
        <v>443</v>
      </c>
      <c r="H4" s="342"/>
      <c r="I4" s="342"/>
    </row>
    <row r="5" spans="1:9">
      <c r="A5" s="343" t="s">
        <v>5</v>
      </c>
      <c r="B5" s="343"/>
      <c r="C5" s="343"/>
      <c r="D5" s="343"/>
      <c r="E5" s="343"/>
      <c r="F5" s="343"/>
      <c r="G5" s="343"/>
      <c r="H5" s="343"/>
      <c r="I5" s="343"/>
    </row>
    <row r="6" spans="1:9">
      <c r="A6" s="346" t="s">
        <v>406</v>
      </c>
      <c r="B6" s="346"/>
      <c r="C6" s="346"/>
      <c r="D6" s="346"/>
      <c r="E6" s="346"/>
      <c r="F6" s="346"/>
      <c r="G6" s="346"/>
      <c r="H6" s="346"/>
      <c r="I6" s="346"/>
    </row>
    <row r="7" spans="1:9">
      <c r="A7" s="346" t="s">
        <v>392</v>
      </c>
      <c r="B7" s="346"/>
      <c r="C7" s="346"/>
      <c r="D7" s="346"/>
      <c r="E7" s="346"/>
      <c r="F7" s="346"/>
      <c r="G7" s="346"/>
      <c r="H7" s="346"/>
      <c r="I7" s="346"/>
    </row>
    <row r="8" spans="1:9">
      <c r="A8" s="343" t="s">
        <v>356</v>
      </c>
      <c r="B8" s="343"/>
      <c r="C8" s="343"/>
      <c r="D8" s="343"/>
      <c r="E8" s="343"/>
      <c r="F8" s="343"/>
      <c r="G8" s="343"/>
      <c r="H8" s="343"/>
      <c r="I8" s="343"/>
    </row>
    <row r="9" spans="1:9">
      <c r="A9" s="348" t="s">
        <v>357</v>
      </c>
      <c r="B9" s="348"/>
      <c r="C9" s="348"/>
      <c r="D9" s="348"/>
      <c r="E9" s="348"/>
      <c r="F9" s="348"/>
      <c r="G9" s="348"/>
      <c r="H9" s="348"/>
      <c r="I9" s="348"/>
    </row>
    <row r="10" spans="1:9">
      <c r="A10" s="320"/>
      <c r="B10" s="320"/>
      <c r="C10" s="320"/>
      <c r="D10" s="320"/>
      <c r="E10" s="320"/>
      <c r="F10" s="320"/>
      <c r="G10" s="320"/>
      <c r="H10" s="320"/>
      <c r="I10" s="320"/>
    </row>
    <row r="11" spans="1:9">
      <c r="A11" s="342" t="s">
        <v>426</v>
      </c>
      <c r="B11" s="342"/>
      <c r="C11" s="342"/>
      <c r="D11" s="342"/>
      <c r="E11" s="342"/>
      <c r="F11" s="342"/>
      <c r="G11" s="342"/>
      <c r="H11" s="342"/>
      <c r="I11" s="342"/>
    </row>
    <row r="12" spans="1:9">
      <c r="A12" s="320" t="s">
        <v>427</v>
      </c>
      <c r="B12" s="320"/>
      <c r="C12" s="320"/>
      <c r="D12" s="320"/>
      <c r="E12" s="320"/>
      <c r="F12" s="320"/>
      <c r="G12" s="320"/>
      <c r="H12" s="320"/>
      <c r="I12" s="320"/>
    </row>
    <row r="13" spans="1:9">
      <c r="A13" s="320"/>
      <c r="B13" s="320"/>
      <c r="C13" s="320"/>
      <c r="D13" s="320"/>
      <c r="E13" s="342" t="s">
        <v>428</v>
      </c>
      <c r="F13" s="342"/>
      <c r="G13" s="342"/>
      <c r="H13" s="342"/>
      <c r="I13" s="342"/>
    </row>
    <row r="14" spans="1:9">
      <c r="A14" s="320"/>
      <c r="B14" s="320"/>
      <c r="C14" s="320"/>
      <c r="D14" s="320"/>
      <c r="E14" s="342" t="s">
        <v>429</v>
      </c>
      <c r="F14" s="342"/>
      <c r="G14" s="342"/>
      <c r="H14" s="342"/>
      <c r="I14" s="342"/>
    </row>
    <row r="15" spans="1:9">
      <c r="A15" s="320"/>
      <c r="B15" s="320"/>
      <c r="C15" s="320"/>
      <c r="D15" s="320"/>
      <c r="E15" s="321" t="s">
        <v>430</v>
      </c>
      <c r="F15" s="321"/>
      <c r="G15" s="321"/>
      <c r="H15" s="321"/>
      <c r="I15" s="321"/>
    </row>
    <row r="16" spans="1:9">
      <c r="A16" s="320"/>
      <c r="B16" s="320"/>
      <c r="C16" s="320"/>
      <c r="D16" s="320"/>
      <c r="E16" s="342" t="s">
        <v>431</v>
      </c>
      <c r="F16" s="342"/>
      <c r="G16" s="342"/>
      <c r="H16" s="342"/>
      <c r="I16" s="342"/>
    </row>
    <row r="17" spans="1:9">
      <c r="A17" s="320"/>
      <c r="B17" s="320"/>
      <c r="C17" s="320"/>
      <c r="D17" s="320"/>
      <c r="E17" s="320"/>
      <c r="F17" s="320"/>
      <c r="G17" s="320"/>
      <c r="H17" s="320"/>
      <c r="I17" s="320"/>
    </row>
    <row r="18" spans="1:9">
      <c r="A18" s="320"/>
      <c r="B18" s="320"/>
      <c r="C18" s="320"/>
      <c r="D18" s="320"/>
      <c r="E18" s="320" t="s">
        <v>170</v>
      </c>
      <c r="F18" s="320"/>
      <c r="G18" s="320"/>
      <c r="H18" s="320"/>
      <c r="I18" s="320"/>
    </row>
    <row r="19" spans="1:9">
      <c r="A19" s="320"/>
      <c r="B19" s="320"/>
      <c r="C19" s="320"/>
      <c r="D19" s="320"/>
      <c r="E19" s="320" t="s">
        <v>171</v>
      </c>
      <c r="F19" s="322" t="s">
        <v>172</v>
      </c>
      <c r="G19" s="320"/>
      <c r="H19" s="320"/>
      <c r="I19" s="320"/>
    </row>
    <row r="21" spans="1:9">
      <c r="A21" s="343" t="s">
        <v>6</v>
      </c>
      <c r="B21" s="343"/>
      <c r="C21" s="343"/>
      <c r="D21" s="343"/>
      <c r="E21" s="343"/>
      <c r="F21" s="343"/>
      <c r="G21" s="343"/>
      <c r="H21" s="343"/>
      <c r="I21" s="343"/>
    </row>
    <row r="22" spans="1:9" ht="6" customHeight="1" thickBot="1">
      <c r="A22" s="81"/>
      <c r="B22" s="81"/>
      <c r="C22" s="81"/>
      <c r="D22" s="81"/>
      <c r="E22" s="81"/>
      <c r="F22" s="81"/>
      <c r="G22" s="81"/>
      <c r="H22" s="81"/>
      <c r="I22" s="81"/>
    </row>
    <row r="23" spans="1:9" ht="16.5" thickBot="1">
      <c r="A23" s="345" t="s">
        <v>3</v>
      </c>
      <c r="B23" s="344" t="s">
        <v>7</v>
      </c>
      <c r="C23" s="344" t="s">
        <v>8</v>
      </c>
      <c r="D23" s="344" t="s">
        <v>9</v>
      </c>
      <c r="E23" s="344"/>
      <c r="F23" s="344" t="s">
        <v>11</v>
      </c>
      <c r="G23" s="344" t="s">
        <v>12</v>
      </c>
      <c r="H23" s="344" t="s">
        <v>0</v>
      </c>
      <c r="I23" s="347" t="s">
        <v>13</v>
      </c>
    </row>
    <row r="24" spans="1:9" ht="46.5" customHeight="1" thickBot="1">
      <c r="A24" s="345"/>
      <c r="B24" s="344"/>
      <c r="C24" s="344"/>
      <c r="D24" s="323" t="s">
        <v>4</v>
      </c>
      <c r="E24" s="323" t="s">
        <v>10</v>
      </c>
      <c r="F24" s="344"/>
      <c r="G24" s="344"/>
      <c r="H24" s="344"/>
      <c r="I24" s="347"/>
    </row>
    <row r="25" spans="1:9" ht="16.5" thickBot="1">
      <c r="A25" s="324">
        <v>1</v>
      </c>
      <c r="B25" s="324">
        <v>2</v>
      </c>
      <c r="C25" s="324">
        <v>3</v>
      </c>
      <c r="D25" s="324">
        <v>4</v>
      </c>
      <c r="E25" s="324">
        <v>5</v>
      </c>
      <c r="F25" s="324">
        <v>6</v>
      </c>
      <c r="G25" s="324">
        <v>7</v>
      </c>
      <c r="H25" s="324">
        <v>8</v>
      </c>
      <c r="I25" s="325">
        <v>9</v>
      </c>
    </row>
    <row r="26" spans="1:9" ht="16.5" thickBot="1">
      <c r="A26" s="326" t="s">
        <v>14</v>
      </c>
      <c r="B26" s="326">
        <v>39</v>
      </c>
      <c r="C26" s="326"/>
      <c r="D26" s="326"/>
      <c r="E26" s="326"/>
      <c r="F26" s="326">
        <v>2</v>
      </c>
      <c r="G26" s="326"/>
      <c r="H26" s="326">
        <v>11</v>
      </c>
      <c r="I26" s="327">
        <f>SUM(B26:H26)</f>
        <v>52</v>
      </c>
    </row>
    <row r="27" spans="1:9" ht="16.5" thickBot="1">
      <c r="A27" s="326" t="s">
        <v>15</v>
      </c>
      <c r="B27" s="326">
        <v>33</v>
      </c>
      <c r="C27" s="326">
        <v>6</v>
      </c>
      <c r="D27" s="326"/>
      <c r="E27" s="326"/>
      <c r="F27" s="326">
        <v>2</v>
      </c>
      <c r="G27" s="326"/>
      <c r="H27" s="326">
        <v>11</v>
      </c>
      <c r="I27" s="327">
        <f>SUM(B27:H27)</f>
        <v>52</v>
      </c>
    </row>
    <row r="28" spans="1:9" ht="16.5" thickBot="1">
      <c r="A28" s="326" t="s">
        <v>16</v>
      </c>
      <c r="B28" s="326">
        <v>29</v>
      </c>
      <c r="C28" s="326"/>
      <c r="D28" s="326">
        <v>11</v>
      </c>
      <c r="E28" s="326"/>
      <c r="F28" s="326">
        <v>2</v>
      </c>
      <c r="G28" s="326"/>
      <c r="H28" s="326">
        <v>10</v>
      </c>
      <c r="I28" s="327">
        <f>SUM(B28:H28)</f>
        <v>52</v>
      </c>
    </row>
    <row r="29" spans="1:9" ht="16.5" thickBot="1">
      <c r="A29" s="326" t="s">
        <v>17</v>
      </c>
      <c r="B29" s="326">
        <v>24</v>
      </c>
      <c r="C29" s="326"/>
      <c r="D29" s="326">
        <v>6</v>
      </c>
      <c r="E29" s="326">
        <v>4</v>
      </c>
      <c r="F29" s="326">
        <v>1</v>
      </c>
      <c r="G29" s="326">
        <v>6</v>
      </c>
      <c r="H29" s="326">
        <v>2</v>
      </c>
      <c r="I29" s="327">
        <f>SUM(B29:H29)</f>
        <v>43</v>
      </c>
    </row>
    <row r="30" spans="1:9" ht="16.5" thickBot="1">
      <c r="A30" s="328" t="s">
        <v>13</v>
      </c>
      <c r="B30" s="327">
        <f t="shared" ref="B30:I30" si="0">SUM(B26:B29)</f>
        <v>125</v>
      </c>
      <c r="C30" s="327">
        <f t="shared" si="0"/>
        <v>6</v>
      </c>
      <c r="D30" s="327">
        <f t="shared" si="0"/>
        <v>17</v>
      </c>
      <c r="E30" s="327">
        <f t="shared" si="0"/>
        <v>4</v>
      </c>
      <c r="F30" s="327">
        <f t="shared" si="0"/>
        <v>7</v>
      </c>
      <c r="G30" s="327">
        <f t="shared" si="0"/>
        <v>6</v>
      </c>
      <c r="H30" s="327">
        <f t="shared" si="0"/>
        <v>34</v>
      </c>
      <c r="I30" s="327">
        <f t="shared" si="0"/>
        <v>199</v>
      </c>
    </row>
  </sheetData>
  <mergeCells count="22">
    <mergeCell ref="D23:E23"/>
    <mergeCell ref="A9:I9"/>
    <mergeCell ref="A7:I7"/>
    <mergeCell ref="H23:H24"/>
    <mergeCell ref="E14:I14"/>
    <mergeCell ref="A21:I21"/>
    <mergeCell ref="G1:I1"/>
    <mergeCell ref="G4:I4"/>
    <mergeCell ref="A8:I8"/>
    <mergeCell ref="G23:G24"/>
    <mergeCell ref="F23:F24"/>
    <mergeCell ref="A23:A24"/>
    <mergeCell ref="G2:I2"/>
    <mergeCell ref="G3:I3"/>
    <mergeCell ref="A6:I6"/>
    <mergeCell ref="I23:I24"/>
    <mergeCell ref="A11:I11"/>
    <mergeCell ref="E16:I16"/>
    <mergeCell ref="A5:I5"/>
    <mergeCell ref="E13:I13"/>
    <mergeCell ref="B23:B24"/>
    <mergeCell ref="C23:C24"/>
  </mergeCells>
  <phoneticPr fontId="14" type="noConversion"/>
  <pageMargins left="0.98425196850393704" right="0.23622047244094491" top="0.39370078740157483" bottom="0.27559055118110237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4"/>
  <sheetViews>
    <sheetView view="pageBreakPreview" zoomScale="70" zoomScaleSheetLayoutView="70" workbookViewId="0">
      <selection activeCell="I7" sqref="I7:P11"/>
    </sheetView>
  </sheetViews>
  <sheetFormatPr defaultRowHeight="12.75"/>
  <cols>
    <col min="1" max="1" width="10.85546875" style="179" customWidth="1"/>
    <col min="2" max="2" width="37.140625" style="179" customWidth="1"/>
    <col min="3" max="3" width="11" style="179" customWidth="1"/>
    <col min="4" max="6" width="7.5703125" style="179" customWidth="1"/>
    <col min="7" max="7" width="9.42578125" style="179" customWidth="1"/>
    <col min="8" max="8" width="9.28515625" style="179" customWidth="1"/>
    <col min="9" max="14" width="7.5703125" style="179" customWidth="1"/>
    <col min="15" max="16" width="7.42578125" style="179" customWidth="1"/>
    <col min="17" max="254" width="9.140625" style="179"/>
    <col min="255" max="16384" width="9.140625" style="1"/>
  </cols>
  <sheetData>
    <row r="1" spans="1:254">
      <c r="A1" s="177" t="s">
        <v>1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254" ht="23.25" customHeight="1">
      <c r="A2" s="353" t="s">
        <v>18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</row>
    <row r="3" spans="1:254" ht="13.5" thickBot="1">
      <c r="A3" s="180"/>
      <c r="B3" s="181"/>
      <c r="C3" s="181"/>
      <c r="D3" s="181"/>
      <c r="E3" s="181"/>
      <c r="F3" s="181"/>
      <c r="G3" s="181"/>
      <c r="H3" s="181"/>
      <c r="I3" s="181"/>
      <c r="J3" s="181"/>
    </row>
    <row r="4" spans="1:254" ht="16.5" customHeight="1" thickBot="1">
      <c r="A4" s="364" t="s">
        <v>2</v>
      </c>
      <c r="B4" s="365" t="s">
        <v>19</v>
      </c>
      <c r="C4" s="368" t="s">
        <v>20</v>
      </c>
      <c r="D4" s="372" t="s">
        <v>21</v>
      </c>
      <c r="E4" s="372"/>
      <c r="F4" s="372"/>
      <c r="G4" s="372"/>
      <c r="H4" s="372"/>
      <c r="I4" s="374" t="s">
        <v>28</v>
      </c>
      <c r="J4" s="375"/>
      <c r="K4" s="357"/>
      <c r="L4" s="357"/>
      <c r="M4" s="357"/>
      <c r="N4" s="357"/>
      <c r="O4" s="357"/>
      <c r="P4" s="358"/>
    </row>
    <row r="5" spans="1:254" ht="15.75" customHeight="1" thickBot="1">
      <c r="A5" s="364"/>
      <c r="B5" s="366"/>
      <c r="C5" s="369"/>
      <c r="D5" s="373"/>
      <c r="E5" s="373"/>
      <c r="F5" s="373"/>
      <c r="G5" s="373"/>
      <c r="H5" s="373"/>
      <c r="I5" s="376"/>
      <c r="J5" s="377"/>
      <c r="K5" s="359"/>
      <c r="L5" s="359"/>
      <c r="M5" s="359"/>
      <c r="N5" s="359"/>
      <c r="O5" s="359"/>
      <c r="P5" s="360"/>
    </row>
    <row r="6" spans="1:254" ht="15" customHeight="1" thickBot="1">
      <c r="A6" s="364"/>
      <c r="B6" s="366"/>
      <c r="C6" s="369"/>
      <c r="D6" s="378" t="s">
        <v>22</v>
      </c>
      <c r="E6" s="368" t="s">
        <v>23</v>
      </c>
      <c r="F6" s="380" t="s">
        <v>24</v>
      </c>
      <c r="G6" s="381"/>
      <c r="H6" s="382"/>
      <c r="I6" s="383" t="s">
        <v>14</v>
      </c>
      <c r="J6" s="384"/>
      <c r="K6" s="361" t="s">
        <v>15</v>
      </c>
      <c r="L6" s="362"/>
      <c r="M6" s="361" t="s">
        <v>16</v>
      </c>
      <c r="N6" s="362"/>
      <c r="O6" s="361" t="s">
        <v>17</v>
      </c>
      <c r="P6" s="363"/>
    </row>
    <row r="7" spans="1:254" ht="30.75" customHeight="1" thickBot="1">
      <c r="A7" s="364"/>
      <c r="B7" s="366"/>
      <c r="C7" s="369"/>
      <c r="D7" s="378"/>
      <c r="E7" s="369"/>
      <c r="F7" s="385" t="s">
        <v>25</v>
      </c>
      <c r="G7" s="388" t="s">
        <v>358</v>
      </c>
      <c r="H7" s="389"/>
      <c r="I7" s="390" t="s">
        <v>455</v>
      </c>
      <c r="J7" s="393" t="s">
        <v>456</v>
      </c>
      <c r="K7" s="349" t="s">
        <v>145</v>
      </c>
      <c r="L7" s="351" t="s">
        <v>193</v>
      </c>
      <c r="M7" s="349" t="s">
        <v>194</v>
      </c>
      <c r="N7" s="351" t="s">
        <v>195</v>
      </c>
      <c r="O7" s="349" t="s">
        <v>440</v>
      </c>
      <c r="P7" s="351" t="s">
        <v>439</v>
      </c>
    </row>
    <row r="8" spans="1:254" ht="15" customHeight="1" thickBot="1">
      <c r="A8" s="364"/>
      <c r="B8" s="366"/>
      <c r="C8" s="370"/>
      <c r="D8" s="379"/>
      <c r="E8" s="369"/>
      <c r="F8" s="386"/>
      <c r="G8" s="396" t="s">
        <v>174</v>
      </c>
      <c r="H8" s="355" t="s">
        <v>359</v>
      </c>
      <c r="I8" s="391"/>
      <c r="J8" s="394"/>
      <c r="K8" s="350"/>
      <c r="L8" s="352"/>
      <c r="M8" s="350"/>
      <c r="N8" s="352"/>
      <c r="O8" s="350"/>
      <c r="P8" s="352"/>
    </row>
    <row r="9" spans="1:254" ht="15" customHeight="1" thickBot="1">
      <c r="A9" s="364"/>
      <c r="B9" s="366"/>
      <c r="C9" s="369"/>
      <c r="D9" s="379"/>
      <c r="E9" s="369"/>
      <c r="F9" s="386"/>
      <c r="G9" s="397"/>
      <c r="H9" s="356"/>
      <c r="I9" s="391"/>
      <c r="J9" s="394"/>
      <c r="K9" s="350"/>
      <c r="L9" s="352"/>
      <c r="M9" s="350"/>
      <c r="N9" s="352"/>
      <c r="O9" s="350"/>
      <c r="P9" s="352"/>
    </row>
    <row r="10" spans="1:254" ht="15" customHeight="1" thickBot="1">
      <c r="A10" s="364"/>
      <c r="B10" s="366"/>
      <c r="C10" s="369"/>
      <c r="D10" s="379"/>
      <c r="E10" s="369"/>
      <c r="F10" s="386"/>
      <c r="G10" s="397"/>
      <c r="H10" s="356"/>
      <c r="I10" s="391"/>
      <c r="J10" s="394"/>
      <c r="K10" s="350"/>
      <c r="L10" s="352"/>
      <c r="M10" s="350"/>
      <c r="N10" s="352"/>
      <c r="O10" s="350"/>
      <c r="P10" s="352"/>
    </row>
    <row r="11" spans="1:254" ht="15" customHeight="1" thickBot="1">
      <c r="A11" s="364"/>
      <c r="B11" s="367"/>
      <c r="C11" s="371"/>
      <c r="D11" s="379"/>
      <c r="E11" s="371"/>
      <c r="F11" s="387"/>
      <c r="G11" s="397"/>
      <c r="H11" s="356"/>
      <c r="I11" s="392"/>
      <c r="J11" s="395"/>
      <c r="K11" s="350"/>
      <c r="L11" s="352"/>
      <c r="M11" s="350"/>
      <c r="N11" s="352"/>
      <c r="O11" s="350"/>
      <c r="P11" s="352"/>
    </row>
    <row r="12" spans="1:254" ht="17.25" customHeight="1" thickBot="1">
      <c r="A12" s="198">
        <v>1</v>
      </c>
      <c r="B12" s="199">
        <v>2</v>
      </c>
      <c r="C12" s="200">
        <v>3</v>
      </c>
      <c r="D12" s="200">
        <v>4</v>
      </c>
      <c r="E12" s="200">
        <v>5</v>
      </c>
      <c r="F12" s="200">
        <v>6</v>
      </c>
      <c r="G12" s="201">
        <v>7</v>
      </c>
      <c r="H12" s="199">
        <v>8</v>
      </c>
      <c r="I12" s="198">
        <v>9</v>
      </c>
      <c r="J12" s="199">
        <v>10</v>
      </c>
      <c r="K12" s="202">
        <v>12</v>
      </c>
      <c r="L12" s="203">
        <v>13</v>
      </c>
      <c r="M12" s="202">
        <v>14</v>
      </c>
      <c r="N12" s="203">
        <v>15</v>
      </c>
      <c r="O12" s="202">
        <v>16</v>
      </c>
      <c r="P12" s="203">
        <v>17</v>
      </c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/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  <c r="GU12" s="182"/>
      <c r="GV12" s="182"/>
      <c r="GW12" s="182"/>
      <c r="GX12" s="182"/>
      <c r="GY12" s="182"/>
      <c r="GZ12" s="182"/>
      <c r="HA12" s="182"/>
      <c r="HB12" s="182"/>
      <c r="HC12" s="182"/>
      <c r="HD12" s="182"/>
      <c r="HE12" s="182"/>
      <c r="HF12" s="182"/>
      <c r="HG12" s="182"/>
      <c r="HH12" s="182"/>
      <c r="HI12" s="182"/>
      <c r="HJ12" s="182"/>
      <c r="HK12" s="182"/>
      <c r="HL12" s="182"/>
      <c r="HM12" s="182"/>
      <c r="HN12" s="182"/>
      <c r="HO12" s="182"/>
      <c r="HP12" s="182"/>
      <c r="HQ12" s="182"/>
      <c r="HR12" s="182"/>
      <c r="HS12" s="182"/>
      <c r="HT12" s="182"/>
      <c r="HU12" s="182"/>
      <c r="HV12" s="182"/>
      <c r="HW12" s="182"/>
      <c r="HX12" s="182"/>
      <c r="HY12" s="182"/>
      <c r="HZ12" s="182"/>
      <c r="IA12" s="182"/>
      <c r="IB12" s="182"/>
      <c r="IC12" s="182"/>
      <c r="ID12" s="182"/>
      <c r="IE12" s="182"/>
      <c r="IF12" s="182"/>
      <c r="IG12" s="182"/>
      <c r="IH12" s="182"/>
      <c r="II12" s="182"/>
      <c r="IJ12" s="182"/>
      <c r="IK12" s="182"/>
      <c r="IL12" s="182"/>
      <c r="IM12" s="182"/>
      <c r="IN12" s="182"/>
      <c r="IO12" s="182"/>
      <c r="IP12" s="182"/>
      <c r="IQ12" s="182"/>
      <c r="IR12" s="182"/>
      <c r="IS12" s="182"/>
      <c r="IT12" s="182"/>
    </row>
    <row r="13" spans="1:254" ht="36.75" customHeight="1" thickBot="1">
      <c r="A13" s="186" t="s">
        <v>29</v>
      </c>
      <c r="B13" s="187" t="s">
        <v>360</v>
      </c>
      <c r="C13" s="188" t="s">
        <v>225</v>
      </c>
      <c r="D13" s="189">
        <f t="shared" ref="D13:E13" si="0">D14+D15+D16+D22+D23+D24+D25+D26+D27+D28+D29+D30+D31+D32+D34</f>
        <v>2106</v>
      </c>
      <c r="E13" s="189">
        <f t="shared" si="0"/>
        <v>702</v>
      </c>
      <c r="F13" s="189">
        <f>F14+F15+F16+F22+F23+F24+F25+F26+F27+F28+F29+F30+F31+F32+F34</f>
        <v>1404</v>
      </c>
      <c r="G13" s="189">
        <f t="shared" ref="G13:P13" si="1">G14+G15+G16+G22+G23+G24+G25+G26+G27+G28+G29+G30+G31+G32+G34</f>
        <v>586</v>
      </c>
      <c r="H13" s="189">
        <f t="shared" si="1"/>
        <v>20</v>
      </c>
      <c r="I13" s="189">
        <f t="shared" si="1"/>
        <v>594</v>
      </c>
      <c r="J13" s="189">
        <f t="shared" si="1"/>
        <v>810</v>
      </c>
      <c r="K13" s="189">
        <f t="shared" si="1"/>
        <v>0</v>
      </c>
      <c r="L13" s="189">
        <f t="shared" si="1"/>
        <v>0</v>
      </c>
      <c r="M13" s="189">
        <f t="shared" si="1"/>
        <v>0</v>
      </c>
      <c r="N13" s="189">
        <f t="shared" si="1"/>
        <v>0</v>
      </c>
      <c r="O13" s="189">
        <f t="shared" si="1"/>
        <v>0</v>
      </c>
      <c r="P13" s="189">
        <f t="shared" si="1"/>
        <v>0</v>
      </c>
    </row>
    <row r="14" spans="1:254" ht="24.75" customHeight="1" thickBot="1">
      <c r="A14" s="204" t="s">
        <v>361</v>
      </c>
      <c r="B14" s="251" t="s">
        <v>394</v>
      </c>
      <c r="C14" s="280" t="s">
        <v>422</v>
      </c>
      <c r="D14" s="193">
        <f>E14+F14</f>
        <v>124</v>
      </c>
      <c r="E14" s="192">
        <v>42</v>
      </c>
      <c r="F14" s="193">
        <f>H14+I14+J14</f>
        <v>82</v>
      </c>
      <c r="G14" s="192">
        <v>24</v>
      </c>
      <c r="H14" s="193"/>
      <c r="I14" s="192">
        <v>82</v>
      </c>
      <c r="J14" s="193"/>
      <c r="K14" s="19"/>
      <c r="L14" s="77"/>
      <c r="M14" s="19"/>
      <c r="N14" s="77"/>
      <c r="O14" s="19"/>
      <c r="P14" s="272"/>
    </row>
    <row r="15" spans="1:254" ht="24.75" customHeight="1" thickBot="1">
      <c r="A15" s="204" t="s">
        <v>364</v>
      </c>
      <c r="B15" s="251" t="s">
        <v>393</v>
      </c>
      <c r="C15" s="280" t="s">
        <v>46</v>
      </c>
      <c r="D15" s="193">
        <f t="shared" ref="D15:D32" si="2">E15+F15</f>
        <v>168</v>
      </c>
      <c r="E15" s="192">
        <v>56</v>
      </c>
      <c r="F15" s="193">
        <f>H15+I15+J15</f>
        <v>112</v>
      </c>
      <c r="G15" s="192">
        <v>36</v>
      </c>
      <c r="H15" s="193"/>
      <c r="I15" s="192"/>
      <c r="J15" s="193">
        <v>112</v>
      </c>
      <c r="K15" s="19"/>
      <c r="L15" s="77"/>
      <c r="M15" s="19"/>
      <c r="N15" s="77"/>
      <c r="O15" s="19"/>
      <c r="P15" s="272"/>
    </row>
    <row r="16" spans="1:254" s="4" customFormat="1" ht="26.25" customHeight="1" thickBot="1">
      <c r="A16" s="191" t="s">
        <v>366</v>
      </c>
      <c r="B16" s="252" t="s">
        <v>30</v>
      </c>
      <c r="C16" s="280" t="s">
        <v>365</v>
      </c>
      <c r="D16" s="193">
        <f t="shared" si="2"/>
        <v>176</v>
      </c>
      <c r="E16" s="192">
        <v>58</v>
      </c>
      <c r="F16" s="259">
        <f>H16+I16+J16</f>
        <v>118</v>
      </c>
      <c r="G16" s="192">
        <v>118</v>
      </c>
      <c r="H16" s="193"/>
      <c r="I16" s="205">
        <v>50</v>
      </c>
      <c r="J16" s="193">
        <v>68</v>
      </c>
      <c r="K16" s="76"/>
      <c r="L16" s="78"/>
      <c r="M16" s="76"/>
      <c r="N16" s="78"/>
      <c r="O16" s="76"/>
      <c r="P16" s="273"/>
      <c r="Q16" s="179"/>
      <c r="R16" s="179"/>
      <c r="S16" s="179"/>
      <c r="T16" s="179"/>
      <c r="U16" s="179"/>
      <c r="V16" s="179"/>
      <c r="W16" s="179"/>
      <c r="X16" s="206" t="e">
        <f>D14+D16+D22+D23+D24+D25+D26+D27+D29+D30+D32+#REF!+D34</f>
        <v>#REF!</v>
      </c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79"/>
      <c r="FL16" s="179"/>
      <c r="FM16" s="179"/>
      <c r="FN16" s="179"/>
      <c r="FO16" s="179"/>
      <c r="FP16" s="179"/>
      <c r="FQ16" s="179"/>
      <c r="FR16" s="179"/>
      <c r="FS16" s="179"/>
      <c r="FT16" s="179"/>
      <c r="FU16" s="179"/>
      <c r="FV16" s="179"/>
      <c r="FW16" s="179"/>
      <c r="FX16" s="179"/>
      <c r="FY16" s="179"/>
      <c r="FZ16" s="179"/>
      <c r="GA16" s="179"/>
      <c r="GB16" s="179"/>
      <c r="GC16" s="179"/>
      <c r="GD16" s="179"/>
      <c r="GE16" s="179"/>
      <c r="GF16" s="179"/>
      <c r="GG16" s="179"/>
      <c r="GH16" s="179"/>
      <c r="GI16" s="179"/>
      <c r="GJ16" s="179"/>
      <c r="GK16" s="179"/>
      <c r="GL16" s="179"/>
      <c r="GM16" s="179"/>
      <c r="GN16" s="179"/>
      <c r="GO16" s="179"/>
      <c r="GP16" s="179"/>
      <c r="GQ16" s="179"/>
      <c r="GR16" s="179"/>
      <c r="GS16" s="179"/>
      <c r="GT16" s="179"/>
      <c r="GU16" s="179"/>
      <c r="GV16" s="179"/>
      <c r="GW16" s="179"/>
      <c r="GX16" s="179"/>
      <c r="GY16" s="179"/>
      <c r="GZ16" s="179"/>
      <c r="HA16" s="179"/>
      <c r="HB16" s="179"/>
      <c r="HC16" s="179"/>
      <c r="HD16" s="179"/>
      <c r="HE16" s="179"/>
      <c r="HF16" s="179"/>
      <c r="HG16" s="179"/>
      <c r="HH16" s="179"/>
      <c r="HI16" s="179"/>
      <c r="HJ16" s="179"/>
      <c r="HK16" s="179"/>
      <c r="HL16" s="179"/>
      <c r="HM16" s="179"/>
      <c r="HN16" s="179"/>
      <c r="HO16" s="179"/>
      <c r="HP16" s="179"/>
      <c r="HQ16" s="179"/>
      <c r="HR16" s="179"/>
      <c r="HS16" s="179"/>
      <c r="HT16" s="179"/>
      <c r="HU16" s="179"/>
      <c r="HV16" s="179"/>
      <c r="HW16" s="179"/>
      <c r="HX16" s="179"/>
      <c r="HY16" s="179"/>
      <c r="HZ16" s="179"/>
      <c r="IA16" s="179"/>
      <c r="IB16" s="179"/>
      <c r="IC16" s="179"/>
      <c r="ID16" s="179"/>
      <c r="IE16" s="179"/>
      <c r="IF16" s="179"/>
      <c r="IG16" s="179"/>
      <c r="IH16" s="179"/>
      <c r="II16" s="179"/>
      <c r="IJ16" s="179"/>
      <c r="IK16" s="179"/>
      <c r="IL16" s="179"/>
      <c r="IM16" s="179"/>
      <c r="IN16" s="179"/>
      <c r="IO16" s="179"/>
      <c r="IP16" s="179"/>
      <c r="IQ16" s="179"/>
      <c r="IR16" s="179"/>
      <c r="IS16" s="179"/>
      <c r="IT16" s="179"/>
    </row>
    <row r="17" spans="1:254" ht="1.1499999999999999" hidden="1" customHeight="1">
      <c r="A17" s="183"/>
      <c r="B17" s="184"/>
      <c r="C17" s="294"/>
      <c r="D17" s="193">
        <f t="shared" si="2"/>
        <v>0</v>
      </c>
      <c r="E17" s="192">
        <f t="shared" ref="E17:E21" si="3">F17*0.5</f>
        <v>0</v>
      </c>
      <c r="F17" s="185"/>
      <c r="G17" s="281"/>
      <c r="H17" s="185"/>
      <c r="I17" s="281"/>
      <c r="J17" s="185"/>
      <c r="K17" s="288"/>
      <c r="L17" s="266"/>
      <c r="M17" s="288"/>
      <c r="N17" s="266"/>
      <c r="O17" s="288"/>
      <c r="P17" s="274"/>
    </row>
    <row r="18" spans="1:254" ht="1.1499999999999999" hidden="1" customHeight="1" thickBot="1">
      <c r="A18" s="183"/>
      <c r="B18" s="184"/>
      <c r="C18" s="294"/>
      <c r="D18" s="193">
        <f t="shared" si="2"/>
        <v>0</v>
      </c>
      <c r="E18" s="192">
        <f t="shared" si="3"/>
        <v>0</v>
      </c>
      <c r="F18" s="185"/>
      <c r="G18" s="281"/>
      <c r="H18" s="185"/>
      <c r="I18" s="281"/>
      <c r="J18" s="185"/>
      <c r="K18" s="288"/>
      <c r="L18" s="266"/>
      <c r="M18" s="288"/>
      <c r="N18" s="266"/>
      <c r="O18" s="288"/>
      <c r="P18" s="274"/>
    </row>
    <row r="19" spans="1:254" ht="1.1499999999999999" hidden="1" customHeight="1" thickBot="1">
      <c r="A19" s="186" t="s">
        <v>29</v>
      </c>
      <c r="B19" s="253" t="s">
        <v>360</v>
      </c>
      <c r="C19" s="188" t="s">
        <v>225</v>
      </c>
      <c r="D19" s="193">
        <f t="shared" si="2"/>
        <v>2106</v>
      </c>
      <c r="E19" s="192">
        <f t="shared" si="3"/>
        <v>702</v>
      </c>
      <c r="F19" s="260">
        <f>SUM(F20:F34)</f>
        <v>1404</v>
      </c>
      <c r="G19" s="189">
        <f>SUM(G20:G34)</f>
        <v>625</v>
      </c>
      <c r="H19" s="260"/>
      <c r="I19" s="189">
        <f>SUM(I20:I34)</f>
        <v>598</v>
      </c>
      <c r="J19" s="260">
        <f>SUM(J20:J34)</f>
        <v>806</v>
      </c>
      <c r="K19" s="289"/>
      <c r="L19" s="267"/>
      <c r="M19" s="289"/>
      <c r="N19" s="267"/>
      <c r="O19" s="289"/>
      <c r="P19" s="275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0"/>
      <c r="EM19" s="190"/>
      <c r="EN19" s="190"/>
      <c r="EO19" s="190"/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0"/>
      <c r="FF19" s="190"/>
      <c r="FG19" s="190"/>
      <c r="FH19" s="190"/>
      <c r="FI19" s="190"/>
      <c r="FJ19" s="190"/>
      <c r="FK19" s="190"/>
      <c r="FL19" s="190"/>
      <c r="FM19" s="190"/>
      <c r="FN19" s="190"/>
      <c r="FO19" s="190"/>
      <c r="FP19" s="190"/>
      <c r="FQ19" s="190"/>
      <c r="FR19" s="190"/>
      <c r="FS19" s="190"/>
      <c r="FT19" s="190"/>
      <c r="FU19" s="190"/>
      <c r="FV19" s="190"/>
      <c r="FW19" s="190"/>
      <c r="FX19" s="190"/>
      <c r="FY19" s="190"/>
      <c r="FZ19" s="190"/>
      <c r="GA19" s="190"/>
      <c r="GB19" s="190"/>
      <c r="GC19" s="190"/>
      <c r="GD19" s="190"/>
      <c r="GE19" s="190"/>
      <c r="GF19" s="190"/>
      <c r="GG19" s="190"/>
      <c r="GH19" s="190"/>
      <c r="GI19" s="190"/>
      <c r="GJ19" s="190"/>
      <c r="GK19" s="190"/>
      <c r="GL19" s="190"/>
      <c r="GM19" s="190"/>
      <c r="GN19" s="190"/>
      <c r="GO19" s="190"/>
      <c r="GP19" s="190"/>
      <c r="GQ19" s="190"/>
      <c r="GR19" s="190"/>
      <c r="GS19" s="190"/>
      <c r="GT19" s="190"/>
      <c r="GU19" s="190"/>
      <c r="GV19" s="190"/>
      <c r="GW19" s="190"/>
      <c r="GX19" s="190"/>
      <c r="GY19" s="190"/>
      <c r="GZ19" s="190"/>
      <c r="HA19" s="190"/>
      <c r="HB19" s="190"/>
      <c r="HC19" s="190"/>
      <c r="HD19" s="190"/>
      <c r="HE19" s="190"/>
      <c r="HF19" s="190"/>
      <c r="HG19" s="190"/>
      <c r="HH19" s="190"/>
      <c r="HI19" s="190"/>
      <c r="HJ19" s="190"/>
      <c r="HK19" s="190"/>
      <c r="HL19" s="190"/>
      <c r="HM19" s="190"/>
      <c r="HN19" s="190"/>
      <c r="HO19" s="190"/>
      <c r="HP19" s="190"/>
      <c r="HQ19" s="190"/>
      <c r="HR19" s="190"/>
      <c r="HS19" s="190"/>
      <c r="HT19" s="190"/>
      <c r="HU19" s="190"/>
      <c r="HV19" s="190"/>
      <c r="HW19" s="190"/>
      <c r="HX19" s="190"/>
      <c r="HY19" s="190"/>
      <c r="HZ19" s="190"/>
      <c r="IA19" s="190"/>
      <c r="IB19" s="190"/>
      <c r="IC19" s="190"/>
      <c r="ID19" s="190"/>
      <c r="IE19" s="190"/>
      <c r="IF19" s="190"/>
      <c r="IG19" s="190"/>
      <c r="IH19" s="190"/>
      <c r="II19" s="190"/>
      <c r="IJ19" s="190"/>
      <c r="IK19" s="190"/>
      <c r="IL19" s="190"/>
      <c r="IM19" s="190"/>
      <c r="IN19" s="190"/>
      <c r="IO19" s="190"/>
      <c r="IP19" s="190"/>
      <c r="IQ19" s="190"/>
      <c r="IR19" s="190"/>
      <c r="IS19" s="190"/>
      <c r="IT19" s="190"/>
    </row>
    <row r="20" spans="1:254" ht="1.1499999999999999" hidden="1" customHeight="1" thickBot="1">
      <c r="A20" s="191" t="s">
        <v>361</v>
      </c>
      <c r="B20" s="252" t="s">
        <v>362</v>
      </c>
      <c r="C20" s="280" t="s">
        <v>363</v>
      </c>
      <c r="D20" s="193">
        <f t="shared" si="2"/>
        <v>292.5</v>
      </c>
      <c r="E20" s="192">
        <f t="shared" si="3"/>
        <v>97.5</v>
      </c>
      <c r="F20" s="259">
        <f>H20+I20+J20</f>
        <v>195</v>
      </c>
      <c r="G20" s="192">
        <v>100</v>
      </c>
      <c r="H20" s="193"/>
      <c r="I20" s="205">
        <f>5*17</f>
        <v>85</v>
      </c>
      <c r="J20" s="193">
        <f>22*5</f>
        <v>110</v>
      </c>
      <c r="K20" s="289"/>
      <c r="L20" s="267"/>
      <c r="M20" s="289"/>
      <c r="N20" s="267"/>
      <c r="O20" s="289"/>
      <c r="P20" s="275"/>
    </row>
    <row r="21" spans="1:254" ht="1.1499999999999999" hidden="1" customHeight="1" thickBot="1">
      <c r="A21" s="191" t="s">
        <v>364</v>
      </c>
      <c r="B21" s="252" t="s">
        <v>30</v>
      </c>
      <c r="C21" s="280" t="s">
        <v>365</v>
      </c>
      <c r="D21" s="193">
        <f t="shared" si="2"/>
        <v>175.5</v>
      </c>
      <c r="E21" s="192">
        <f t="shared" si="3"/>
        <v>58.5</v>
      </c>
      <c r="F21" s="259">
        <f t="shared" ref="F21:F30" si="4">H21+I21+J21</f>
        <v>117</v>
      </c>
      <c r="G21" s="192">
        <v>117</v>
      </c>
      <c r="H21" s="193"/>
      <c r="I21" s="205">
        <v>51</v>
      </c>
      <c r="J21" s="193">
        <v>66</v>
      </c>
      <c r="K21" s="290"/>
      <c r="L21" s="268"/>
      <c r="M21" s="290"/>
      <c r="N21" s="268"/>
      <c r="O21" s="290"/>
      <c r="P21" s="276"/>
    </row>
    <row r="22" spans="1:254" s="5" customFormat="1" ht="33" customHeight="1" thickBot="1">
      <c r="A22" s="191" t="s">
        <v>397</v>
      </c>
      <c r="B22" s="254" t="s">
        <v>33</v>
      </c>
      <c r="C22" s="282" t="s">
        <v>423</v>
      </c>
      <c r="D22" s="193">
        <f>E22+F22</f>
        <v>352</v>
      </c>
      <c r="E22" s="192">
        <v>118</v>
      </c>
      <c r="F22" s="259">
        <f t="shared" si="4"/>
        <v>234</v>
      </c>
      <c r="G22" s="192">
        <v>84</v>
      </c>
      <c r="H22" s="193"/>
      <c r="I22" s="205">
        <v>100</v>
      </c>
      <c r="J22" s="193">
        <v>134</v>
      </c>
      <c r="K22" s="19"/>
      <c r="L22" s="77"/>
      <c r="M22" s="19"/>
      <c r="N22" s="77"/>
      <c r="O22" s="19"/>
      <c r="P22" s="272"/>
      <c r="Q22" s="179"/>
      <c r="R22" s="179"/>
      <c r="S22" s="179"/>
      <c r="T22" s="179">
        <f>293+175+351+175+176+105+150+176+117+175+51+96+96</f>
        <v>2136</v>
      </c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  <c r="FF22" s="179"/>
      <c r="FG22" s="179"/>
      <c r="FH22" s="179"/>
      <c r="FI22" s="179"/>
      <c r="FJ22" s="179"/>
      <c r="FK22" s="179"/>
      <c r="FL22" s="179"/>
      <c r="FM22" s="179"/>
      <c r="FN22" s="179"/>
      <c r="FO22" s="179"/>
      <c r="FP22" s="179"/>
      <c r="FQ22" s="179"/>
      <c r="FR22" s="179"/>
      <c r="FS22" s="179"/>
      <c r="FT22" s="179"/>
      <c r="FU22" s="179"/>
      <c r="FV22" s="179"/>
      <c r="FW22" s="179"/>
      <c r="FX22" s="179"/>
      <c r="FY22" s="179"/>
      <c r="FZ22" s="179"/>
      <c r="GA22" s="179"/>
      <c r="GB22" s="179"/>
      <c r="GC22" s="179"/>
      <c r="GD22" s="179"/>
      <c r="GE22" s="179"/>
      <c r="GF22" s="179"/>
      <c r="GG22" s="179"/>
      <c r="GH22" s="179"/>
      <c r="GI22" s="179"/>
      <c r="GJ22" s="179"/>
      <c r="GK22" s="179"/>
      <c r="GL22" s="179"/>
      <c r="GM22" s="179"/>
      <c r="GN22" s="179"/>
      <c r="GO22" s="179"/>
      <c r="GP22" s="179"/>
      <c r="GQ22" s="179"/>
      <c r="GR22" s="179"/>
      <c r="GS22" s="179"/>
      <c r="GT22" s="179"/>
      <c r="GU22" s="179"/>
      <c r="GV22" s="179"/>
      <c r="GW22" s="179"/>
      <c r="GX22" s="179"/>
      <c r="GY22" s="179"/>
      <c r="GZ22" s="179"/>
      <c r="HA22" s="179"/>
      <c r="HB22" s="179"/>
      <c r="HC22" s="179"/>
      <c r="HD22" s="179"/>
      <c r="HE22" s="179"/>
      <c r="HF22" s="179"/>
      <c r="HG22" s="179"/>
      <c r="HH22" s="179"/>
      <c r="HI22" s="179"/>
      <c r="HJ22" s="179"/>
      <c r="HK22" s="179"/>
      <c r="HL22" s="179"/>
      <c r="HM22" s="179"/>
      <c r="HN22" s="179"/>
      <c r="HO22" s="179"/>
      <c r="HP22" s="179"/>
      <c r="HQ22" s="179"/>
      <c r="HR22" s="179"/>
      <c r="HS22" s="179"/>
      <c r="HT22" s="179"/>
      <c r="HU22" s="179"/>
      <c r="HV22" s="179"/>
      <c r="HW22" s="179"/>
      <c r="HX22" s="179"/>
      <c r="HY22" s="179"/>
      <c r="HZ22" s="179"/>
      <c r="IA22" s="179"/>
      <c r="IB22" s="179"/>
      <c r="IC22" s="179"/>
      <c r="ID22" s="179"/>
      <c r="IE22" s="179"/>
      <c r="IF22" s="179"/>
      <c r="IG22" s="179"/>
      <c r="IH22" s="179"/>
      <c r="II22" s="179"/>
      <c r="IJ22" s="179"/>
      <c r="IK22" s="179"/>
      <c r="IL22" s="179"/>
      <c r="IM22" s="179"/>
      <c r="IN22" s="179"/>
      <c r="IO22" s="179"/>
      <c r="IP22" s="179"/>
      <c r="IQ22" s="179"/>
      <c r="IR22" s="179"/>
      <c r="IS22" s="179"/>
      <c r="IT22" s="179"/>
    </row>
    <row r="23" spans="1:254" s="5" customFormat="1" ht="27.75" customHeight="1" thickBot="1">
      <c r="A23" s="191" t="s">
        <v>367</v>
      </c>
      <c r="B23" s="254" t="s">
        <v>98</v>
      </c>
      <c r="C23" s="280" t="s">
        <v>396</v>
      </c>
      <c r="D23" s="193">
        <f t="shared" si="2"/>
        <v>178</v>
      </c>
      <c r="E23" s="192">
        <v>60</v>
      </c>
      <c r="F23" s="259">
        <f t="shared" si="4"/>
        <v>118</v>
      </c>
      <c r="G23" s="192">
        <v>32</v>
      </c>
      <c r="H23" s="193"/>
      <c r="I23" s="205">
        <v>28</v>
      </c>
      <c r="J23" s="193">
        <v>90</v>
      </c>
      <c r="K23" s="76"/>
      <c r="L23" s="78"/>
      <c r="M23" s="76"/>
      <c r="N23" s="78"/>
      <c r="O23" s="76"/>
      <c r="P23" s="273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  <c r="IO23" s="179"/>
      <c r="IP23" s="179"/>
      <c r="IQ23" s="179"/>
      <c r="IR23" s="179"/>
      <c r="IS23" s="179"/>
      <c r="IT23" s="179"/>
    </row>
    <row r="24" spans="1:254" ht="24.75" customHeight="1" thickBot="1">
      <c r="A24" s="191" t="s">
        <v>369</v>
      </c>
      <c r="B24" s="252" t="s">
        <v>31</v>
      </c>
      <c r="C24" s="280" t="s">
        <v>368</v>
      </c>
      <c r="D24" s="193">
        <f t="shared" si="2"/>
        <v>178</v>
      </c>
      <c r="E24" s="192">
        <v>60</v>
      </c>
      <c r="F24" s="259">
        <f t="shared" si="4"/>
        <v>118</v>
      </c>
      <c r="G24" s="284">
        <v>118</v>
      </c>
      <c r="H24" s="194"/>
      <c r="I24" s="284">
        <v>50</v>
      </c>
      <c r="J24" s="194">
        <v>68</v>
      </c>
      <c r="K24" s="19"/>
      <c r="L24" s="77"/>
      <c r="M24" s="19"/>
      <c r="N24" s="77"/>
      <c r="O24" s="19"/>
      <c r="P24" s="272"/>
    </row>
    <row r="25" spans="1:254" ht="24.75" customHeight="1" thickBot="1">
      <c r="A25" s="191" t="s">
        <v>370</v>
      </c>
      <c r="B25" s="252" t="s">
        <v>32</v>
      </c>
      <c r="C25" s="280" t="s">
        <v>173</v>
      </c>
      <c r="D25" s="193">
        <f t="shared" si="2"/>
        <v>104</v>
      </c>
      <c r="E25" s="192">
        <v>34</v>
      </c>
      <c r="F25" s="259">
        <f t="shared" si="4"/>
        <v>70</v>
      </c>
      <c r="G25" s="284">
        <v>12</v>
      </c>
      <c r="H25" s="194"/>
      <c r="I25" s="284">
        <v>70</v>
      </c>
      <c r="J25" s="194"/>
      <c r="K25" s="76"/>
      <c r="L25" s="78"/>
      <c r="M25" s="76"/>
      <c r="N25" s="78"/>
      <c r="O25" s="76"/>
      <c r="P25" s="273"/>
    </row>
    <row r="26" spans="1:254" ht="25.5" customHeight="1" thickBot="1">
      <c r="A26" s="191" t="s">
        <v>398</v>
      </c>
      <c r="B26" s="252" t="s">
        <v>371</v>
      </c>
      <c r="C26" s="280" t="s">
        <v>363</v>
      </c>
      <c r="D26" s="193">
        <f t="shared" si="2"/>
        <v>150</v>
      </c>
      <c r="E26" s="192">
        <v>50</v>
      </c>
      <c r="F26" s="259">
        <f t="shared" si="4"/>
        <v>100</v>
      </c>
      <c r="G26" s="284">
        <v>60</v>
      </c>
      <c r="H26" s="194"/>
      <c r="I26" s="284">
        <v>32</v>
      </c>
      <c r="J26" s="194">
        <v>68</v>
      </c>
      <c r="K26" s="19"/>
      <c r="L26" s="77"/>
      <c r="M26" s="19"/>
      <c r="N26" s="77"/>
      <c r="O26" s="19"/>
      <c r="P26" s="272"/>
    </row>
    <row r="27" spans="1:254" ht="25.5" customHeight="1" thickBot="1">
      <c r="A27" s="191" t="s">
        <v>399</v>
      </c>
      <c r="B27" s="252" t="s">
        <v>107</v>
      </c>
      <c r="C27" s="282" t="s">
        <v>363</v>
      </c>
      <c r="D27" s="193">
        <f t="shared" si="2"/>
        <v>182</v>
      </c>
      <c r="E27" s="192">
        <v>60</v>
      </c>
      <c r="F27" s="259">
        <f t="shared" si="4"/>
        <v>122</v>
      </c>
      <c r="G27" s="284">
        <v>36</v>
      </c>
      <c r="H27" s="194"/>
      <c r="I27" s="284">
        <v>50</v>
      </c>
      <c r="J27" s="194">
        <v>72</v>
      </c>
      <c r="K27" s="76"/>
      <c r="L27" s="78"/>
      <c r="M27" s="76"/>
      <c r="N27" s="78"/>
      <c r="O27" s="76"/>
      <c r="P27" s="273"/>
    </row>
    <row r="28" spans="1:254" ht="25.5" customHeight="1" thickBot="1">
      <c r="A28" s="191" t="s">
        <v>372</v>
      </c>
      <c r="B28" s="252" t="s">
        <v>420</v>
      </c>
      <c r="C28" s="280" t="s">
        <v>46</v>
      </c>
      <c r="D28" s="193">
        <f t="shared" si="2"/>
        <v>68</v>
      </c>
      <c r="E28" s="192">
        <v>22</v>
      </c>
      <c r="F28" s="259">
        <f t="shared" ref="F28" si="5">H28+I28+J28</f>
        <v>46</v>
      </c>
      <c r="G28" s="284">
        <v>8</v>
      </c>
      <c r="H28" s="194"/>
      <c r="I28" s="284"/>
      <c r="J28" s="194">
        <v>46</v>
      </c>
      <c r="K28" s="76"/>
      <c r="L28" s="78"/>
      <c r="M28" s="76"/>
      <c r="N28" s="78"/>
      <c r="O28" s="76"/>
      <c r="P28" s="273"/>
    </row>
    <row r="29" spans="1:254" ht="23.25" customHeight="1" thickBot="1">
      <c r="A29" s="191" t="s">
        <v>373</v>
      </c>
      <c r="B29" s="252" t="s">
        <v>105</v>
      </c>
      <c r="C29" s="280" t="s">
        <v>365</v>
      </c>
      <c r="D29" s="193">
        <f t="shared" si="2"/>
        <v>114</v>
      </c>
      <c r="E29" s="192">
        <v>38</v>
      </c>
      <c r="F29" s="259">
        <f t="shared" si="4"/>
        <v>76</v>
      </c>
      <c r="G29" s="284">
        <v>8</v>
      </c>
      <c r="H29" s="194"/>
      <c r="I29" s="284">
        <v>32</v>
      </c>
      <c r="J29" s="194">
        <v>44</v>
      </c>
      <c r="K29" s="19"/>
      <c r="L29" s="77"/>
      <c r="M29" s="19"/>
      <c r="N29" s="77"/>
      <c r="O29" s="19"/>
      <c r="P29" s="272"/>
    </row>
    <row r="30" spans="1:254" ht="36.75" customHeight="1" thickBot="1">
      <c r="A30" s="246" t="s">
        <v>386</v>
      </c>
      <c r="B30" s="255" t="s">
        <v>226</v>
      </c>
      <c r="C30" s="282" t="s">
        <v>396</v>
      </c>
      <c r="D30" s="193">
        <f t="shared" si="2"/>
        <v>164</v>
      </c>
      <c r="E30" s="192">
        <v>54</v>
      </c>
      <c r="F30" s="261">
        <f t="shared" si="4"/>
        <v>110</v>
      </c>
      <c r="G30" s="285">
        <v>34</v>
      </c>
      <c r="H30" s="263"/>
      <c r="I30" s="285">
        <v>32</v>
      </c>
      <c r="J30" s="263">
        <v>78</v>
      </c>
      <c r="K30" s="76"/>
      <c r="L30" s="78"/>
      <c r="M30" s="76"/>
      <c r="N30" s="78"/>
      <c r="O30" s="76"/>
      <c r="P30" s="273"/>
    </row>
    <row r="31" spans="1:254" ht="24" customHeight="1" thickBot="1">
      <c r="A31" s="247" t="s">
        <v>395</v>
      </c>
      <c r="B31" s="256" t="s">
        <v>106</v>
      </c>
      <c r="C31" s="248" t="s">
        <v>46</v>
      </c>
      <c r="D31" s="193">
        <f t="shared" si="2"/>
        <v>52</v>
      </c>
      <c r="E31" s="192">
        <v>18</v>
      </c>
      <c r="F31" s="262">
        <f>H31+I31+J31</f>
        <v>34</v>
      </c>
      <c r="G31" s="286">
        <v>12</v>
      </c>
      <c r="H31" s="264"/>
      <c r="I31" s="286">
        <v>34</v>
      </c>
      <c r="J31" s="264"/>
      <c r="K31" s="291"/>
      <c r="L31" s="269"/>
      <c r="M31" s="291"/>
      <c r="N31" s="269"/>
      <c r="O31" s="291"/>
      <c r="P31" s="277"/>
    </row>
    <row r="32" spans="1:254" ht="23.25" customHeight="1" thickBot="1">
      <c r="A32" s="249" t="s">
        <v>421</v>
      </c>
      <c r="B32" s="257" t="s">
        <v>454</v>
      </c>
      <c r="C32" s="295" t="s">
        <v>46</v>
      </c>
      <c r="D32" s="193">
        <f t="shared" si="2"/>
        <v>52</v>
      </c>
      <c r="E32" s="192">
        <v>18</v>
      </c>
      <c r="F32" s="262">
        <f>H32+I32+J32</f>
        <v>34</v>
      </c>
      <c r="G32" s="287">
        <v>4</v>
      </c>
      <c r="H32" s="265"/>
      <c r="I32" s="287">
        <v>34</v>
      </c>
      <c r="J32" s="265"/>
      <c r="K32" s="292"/>
      <c r="L32" s="270"/>
      <c r="M32" s="292"/>
      <c r="N32" s="270"/>
      <c r="O32" s="292"/>
      <c r="P32" s="278"/>
    </row>
    <row r="33" spans="1:16" ht="28.5" customHeight="1" thickBot="1">
      <c r="A33" s="195" t="s">
        <v>374</v>
      </c>
      <c r="B33" s="258" t="s">
        <v>375</v>
      </c>
      <c r="C33" s="283"/>
      <c r="D33" s="250"/>
      <c r="E33" s="196"/>
      <c r="F33" s="250"/>
      <c r="G33" s="196"/>
      <c r="H33" s="250"/>
      <c r="I33" s="196"/>
      <c r="J33" s="250"/>
      <c r="K33" s="293"/>
      <c r="L33" s="271"/>
      <c r="M33" s="293"/>
      <c r="N33" s="271"/>
      <c r="O33" s="293"/>
      <c r="P33" s="279"/>
    </row>
    <row r="34" spans="1:16" ht="28.5" customHeight="1" thickBot="1">
      <c r="A34" s="191" t="s">
        <v>376</v>
      </c>
      <c r="B34" s="252" t="s">
        <v>377</v>
      </c>
      <c r="C34" s="280" t="s">
        <v>46</v>
      </c>
      <c r="D34" s="259">
        <f>E34+F34</f>
        <v>44</v>
      </c>
      <c r="E34" s="192">
        <v>14</v>
      </c>
      <c r="F34" s="259">
        <f>I34+J34</f>
        <v>30</v>
      </c>
      <c r="G34" s="284"/>
      <c r="H34" s="194">
        <v>20</v>
      </c>
      <c r="I34" s="284"/>
      <c r="J34" s="194">
        <v>30</v>
      </c>
      <c r="K34" s="19"/>
      <c r="L34" s="77"/>
      <c r="M34" s="19"/>
      <c r="N34" s="77"/>
      <c r="O34" s="19"/>
      <c r="P34" s="272"/>
    </row>
    <row r="35" spans="1:16" ht="18" customHeight="1"/>
    <row r="36" spans="1:16" ht="18" customHeight="1">
      <c r="I36" s="197"/>
      <c r="J36" s="197"/>
    </row>
    <row r="37" spans="1:16" ht="18" customHeight="1">
      <c r="I37" s="197">
        <f>SUM(I20:I34)/17</f>
        <v>35.176470588235297</v>
      </c>
      <c r="J37" s="197">
        <f>SUM(J20:J34)/22</f>
        <v>36.636363636363633</v>
      </c>
    </row>
    <row r="38" spans="1:16" ht="18" customHeight="1"/>
    <row r="39" spans="1:16" ht="18" customHeight="1"/>
    <row r="40" spans="1:16" ht="18" customHeight="1"/>
    <row r="41" spans="1:16" ht="18" customHeight="1"/>
    <row r="42" spans="1:16" ht="18" customHeight="1"/>
    <row r="43" spans="1:16" ht="18" customHeight="1"/>
    <row r="44" spans="1:16" ht="18" customHeight="1"/>
  </sheetData>
  <mergeCells count="26">
    <mergeCell ref="I4:J5"/>
    <mergeCell ref="D6:D11"/>
    <mergeCell ref="E6:E11"/>
    <mergeCell ref="F6:H6"/>
    <mergeCell ref="I6:J6"/>
    <mergeCell ref="F7:F11"/>
    <mergeCell ref="G7:H7"/>
    <mergeCell ref="I7:I11"/>
    <mergeCell ref="J7:J11"/>
    <mergeCell ref="G8:G11"/>
    <mergeCell ref="M7:M11"/>
    <mergeCell ref="N7:N11"/>
    <mergeCell ref="O7:O11"/>
    <mergeCell ref="P7:P11"/>
    <mergeCell ref="A2:P2"/>
    <mergeCell ref="H8:H11"/>
    <mergeCell ref="K4:P5"/>
    <mergeCell ref="K6:L6"/>
    <mergeCell ref="M6:N6"/>
    <mergeCell ref="O6:P6"/>
    <mergeCell ref="K7:K11"/>
    <mergeCell ref="L7:L11"/>
    <mergeCell ref="A4:A11"/>
    <mergeCell ref="B4:B11"/>
    <mergeCell ref="C4:C11"/>
    <mergeCell ref="D4:H5"/>
  </mergeCells>
  <phoneticPr fontId="0" type="noConversion"/>
  <conditionalFormatting sqref="F35:F37 F24:F33">
    <cfRule type="expression" dxfId="18" priority="15" stopIfTrue="1">
      <formula>F24&lt;&gt;#REF!+G24+H24</formula>
    </cfRule>
  </conditionalFormatting>
  <conditionalFormatting sqref="F20:F23 F26:F29 F34">
    <cfRule type="expression" dxfId="17" priority="14" stopIfTrue="1">
      <formula>#REF!+#REF!+G20+H20&lt;&gt;F20</formula>
    </cfRule>
  </conditionalFormatting>
  <conditionalFormatting sqref="F20:F23 F26:F29 F34">
    <cfRule type="expression" dxfId="16" priority="13" stopIfTrue="1">
      <formula>F20&lt;&gt;#REF!+#REF!+G20</formula>
    </cfRule>
  </conditionalFormatting>
  <conditionalFormatting sqref="F25">
    <cfRule type="expression" dxfId="15" priority="12" stopIfTrue="1">
      <formula>#REF!+#REF!+G25+H25&lt;&gt;F25</formula>
    </cfRule>
  </conditionalFormatting>
  <conditionalFormatting sqref="F24">
    <cfRule type="expression" dxfId="14" priority="11" stopIfTrue="1">
      <formula>#REF!+#REF!+G24+H24&lt;&gt;F24</formula>
    </cfRule>
  </conditionalFormatting>
  <conditionalFormatting sqref="F24">
    <cfRule type="expression" dxfId="13" priority="10" stopIfTrue="1">
      <formula>F24&lt;&gt;#REF!+#REF!+G24</formula>
    </cfRule>
  </conditionalFormatting>
  <conditionalFormatting sqref="F32">
    <cfRule type="expression" dxfId="12" priority="9" stopIfTrue="1">
      <formula>#REF!+#REF!+G32+H32&lt;&gt;F32</formula>
    </cfRule>
  </conditionalFormatting>
  <conditionalFormatting sqref="F25">
    <cfRule type="expression" dxfId="11" priority="8" stopIfTrue="1">
      <formula>F25&lt;&gt;#REF!+#REF!+G25</formula>
    </cfRule>
  </conditionalFormatting>
  <conditionalFormatting sqref="F30:F32">
    <cfRule type="expression" dxfId="10" priority="7" stopIfTrue="1">
      <formula>#REF!+#REF!+G30+H30&lt;&gt;F30</formula>
    </cfRule>
  </conditionalFormatting>
  <conditionalFormatting sqref="F30:F32">
    <cfRule type="expression" dxfId="9" priority="6" stopIfTrue="1">
      <formula>F30&lt;&gt;#REF!+#REF!+G30</formula>
    </cfRule>
  </conditionalFormatting>
  <conditionalFormatting sqref="F32">
    <cfRule type="expression" dxfId="8" priority="5" stopIfTrue="1">
      <formula>F32&lt;&gt;#REF!+#REF!+G32</formula>
    </cfRule>
  </conditionalFormatting>
  <conditionalFormatting sqref="F14:F16">
    <cfRule type="expression" dxfId="7" priority="4" stopIfTrue="1">
      <formula>#REF!+#REF!+G14+H14&lt;&gt;F14</formula>
    </cfRule>
  </conditionalFormatting>
  <conditionalFormatting sqref="F14:F16">
    <cfRule type="expression" dxfId="6" priority="3" stopIfTrue="1">
      <formula>F14&lt;&gt;#REF!+#REF!+G14</formula>
    </cfRule>
  </conditionalFormatting>
  <conditionalFormatting sqref="F31:F32">
    <cfRule type="expression" dxfId="5" priority="2" stopIfTrue="1">
      <formula>#REF!+#REF!+G31+H31&lt;&gt;F31</formula>
    </cfRule>
  </conditionalFormatting>
  <conditionalFormatting sqref="F31:F32">
    <cfRule type="expression" dxfId="4" priority="1" stopIfTrue="1">
      <formula>F31&lt;&gt;#REF!+#REF!+G31</formula>
    </cfRule>
  </conditionalFormatting>
  <pageMargins left="0.98425196850393704" right="0.23622047244094491" top="0.78740157480314965" bottom="0.47244094488188981" header="0.51181102362204722" footer="0.51181102362204722"/>
  <pageSetup paperSize="9" scale="77" orientation="landscape" r:id="rId1"/>
  <headerFooter alignWithMargins="0"/>
  <rowBreaks count="1" manualBreakCount="1">
    <brk id="3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7"/>
  <sheetViews>
    <sheetView view="pageBreakPreview" zoomScale="80" zoomScaleNormal="75" zoomScaleSheetLayoutView="80" workbookViewId="0">
      <selection activeCell="I10" sqref="I10:P14"/>
    </sheetView>
  </sheetViews>
  <sheetFormatPr defaultRowHeight="12.75"/>
  <cols>
    <col min="1" max="1" width="10.85546875" style="1" customWidth="1"/>
    <col min="2" max="2" width="31.28515625" style="1" customWidth="1"/>
    <col min="3" max="3" width="16.42578125" style="1" customWidth="1"/>
    <col min="4" max="6" width="7.5703125" style="1" customWidth="1"/>
    <col min="7" max="7" width="9.42578125" style="1" customWidth="1"/>
    <col min="8" max="8" width="9.28515625" style="1" customWidth="1"/>
    <col min="9" max="10" width="7.5703125" style="1" customWidth="1"/>
    <col min="11" max="16" width="7.5703125" style="4" customWidth="1"/>
    <col min="17" max="16384" width="9.140625" style="1"/>
  </cols>
  <sheetData>
    <row r="1" spans="1:45" ht="15.75">
      <c r="A1" s="6" t="s">
        <v>45</v>
      </c>
      <c r="B1" s="80"/>
      <c r="C1" s="80"/>
      <c r="D1" s="80"/>
      <c r="E1" s="80"/>
      <c r="J1" s="82"/>
      <c r="K1" s="82"/>
      <c r="L1" s="82"/>
      <c r="M1" s="82"/>
      <c r="N1" s="51"/>
      <c r="O1" s="51"/>
      <c r="P1" s="51"/>
    </row>
    <row r="2" spans="1:45" ht="15.75">
      <c r="A2" s="353" t="s">
        <v>18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</row>
    <row r="3" spans="1:45" ht="15.75">
      <c r="A3" s="398" t="s">
        <v>378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</row>
    <row r="4" spans="1:45" ht="16.5" customHeight="1" thickBot="1">
      <c r="A4" s="139"/>
      <c r="B4" s="139"/>
      <c r="C4" s="139"/>
      <c r="D4" s="139"/>
      <c r="E4" s="139"/>
      <c r="F4" s="139"/>
      <c r="G4" s="139"/>
      <c r="H4" s="139"/>
      <c r="I4" s="139"/>
      <c r="J4" s="140"/>
      <c r="K4" s="141"/>
      <c r="L4" s="141"/>
      <c r="M4" s="141"/>
      <c r="N4" s="141"/>
      <c r="O4" s="141"/>
      <c r="P4" s="141"/>
    </row>
    <row r="5" spans="1:45" ht="15.75" customHeight="1">
      <c r="A5" s="399" t="s">
        <v>18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</row>
    <row r="6" spans="1:45" ht="15" customHeight="1" thickBo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45" ht="30.75" customHeight="1" thickBot="1">
      <c r="A7" s="401" t="s">
        <v>2</v>
      </c>
      <c r="B7" s="402" t="s">
        <v>19</v>
      </c>
      <c r="C7" s="405" t="s">
        <v>20</v>
      </c>
      <c r="D7" s="409" t="s">
        <v>21</v>
      </c>
      <c r="E7" s="409"/>
      <c r="F7" s="409"/>
      <c r="G7" s="409"/>
      <c r="H7" s="409"/>
      <c r="I7" s="413" t="s">
        <v>28</v>
      </c>
      <c r="J7" s="357"/>
      <c r="K7" s="357"/>
      <c r="L7" s="357"/>
      <c r="M7" s="357"/>
      <c r="N7" s="357"/>
      <c r="O7" s="357"/>
      <c r="P7" s="357"/>
    </row>
    <row r="8" spans="1:45" ht="15" customHeight="1" thickBot="1">
      <c r="A8" s="401"/>
      <c r="B8" s="403"/>
      <c r="C8" s="406"/>
      <c r="D8" s="410"/>
      <c r="E8" s="410"/>
      <c r="F8" s="410"/>
      <c r="G8" s="410"/>
      <c r="H8" s="410"/>
      <c r="I8" s="414"/>
      <c r="J8" s="359"/>
      <c r="K8" s="359"/>
      <c r="L8" s="359"/>
      <c r="M8" s="359"/>
      <c r="N8" s="359"/>
      <c r="O8" s="359"/>
      <c r="P8" s="359"/>
    </row>
    <row r="9" spans="1:45" ht="15" customHeight="1" thickBot="1">
      <c r="A9" s="401"/>
      <c r="B9" s="403"/>
      <c r="C9" s="406"/>
      <c r="D9" s="415" t="s">
        <v>22</v>
      </c>
      <c r="E9" s="405" t="s">
        <v>23</v>
      </c>
      <c r="F9" s="417" t="s">
        <v>24</v>
      </c>
      <c r="G9" s="418"/>
      <c r="H9" s="419"/>
      <c r="I9" s="420" t="s">
        <v>14</v>
      </c>
      <c r="J9" s="421"/>
      <c r="K9" s="361" t="s">
        <v>15</v>
      </c>
      <c r="L9" s="362"/>
      <c r="M9" s="361" t="s">
        <v>16</v>
      </c>
      <c r="N9" s="362"/>
      <c r="O9" s="361" t="s">
        <v>17</v>
      </c>
      <c r="P9" s="363"/>
    </row>
    <row r="10" spans="1:45" ht="15" customHeight="1" thickBot="1">
      <c r="A10" s="401"/>
      <c r="B10" s="403"/>
      <c r="C10" s="406"/>
      <c r="D10" s="415"/>
      <c r="E10" s="406"/>
      <c r="F10" s="422" t="s">
        <v>25</v>
      </c>
      <c r="G10" s="425" t="s">
        <v>175</v>
      </c>
      <c r="H10" s="426"/>
      <c r="I10" s="390" t="s">
        <v>455</v>
      </c>
      <c r="J10" s="393" t="s">
        <v>456</v>
      </c>
      <c r="K10" s="349" t="s">
        <v>145</v>
      </c>
      <c r="L10" s="351" t="s">
        <v>193</v>
      </c>
      <c r="M10" s="349" t="s">
        <v>194</v>
      </c>
      <c r="N10" s="351" t="s">
        <v>195</v>
      </c>
      <c r="O10" s="349" t="s">
        <v>440</v>
      </c>
      <c r="P10" s="351" t="s">
        <v>439</v>
      </c>
    </row>
    <row r="11" spans="1:45" ht="15" customHeight="1" thickBot="1">
      <c r="A11" s="401"/>
      <c r="B11" s="403"/>
      <c r="C11" s="407"/>
      <c r="D11" s="416"/>
      <c r="E11" s="406"/>
      <c r="F11" s="423"/>
      <c r="G11" s="411" t="s">
        <v>174</v>
      </c>
      <c r="H11" s="427" t="s">
        <v>27</v>
      </c>
      <c r="I11" s="391"/>
      <c r="J11" s="394"/>
      <c r="K11" s="350"/>
      <c r="L11" s="352"/>
      <c r="M11" s="350"/>
      <c r="N11" s="352"/>
      <c r="O11" s="350"/>
      <c r="P11" s="352"/>
    </row>
    <row r="12" spans="1:45" ht="17.25" customHeight="1" thickBot="1">
      <c r="A12" s="401"/>
      <c r="B12" s="403"/>
      <c r="C12" s="406"/>
      <c r="D12" s="416"/>
      <c r="E12" s="406"/>
      <c r="F12" s="423"/>
      <c r="G12" s="412"/>
      <c r="H12" s="428"/>
      <c r="I12" s="391"/>
      <c r="J12" s="394"/>
      <c r="K12" s="350"/>
      <c r="L12" s="352"/>
      <c r="M12" s="350"/>
      <c r="N12" s="352"/>
      <c r="O12" s="350"/>
      <c r="P12" s="352"/>
    </row>
    <row r="13" spans="1:45" ht="15.75" customHeight="1" thickBot="1">
      <c r="A13" s="401"/>
      <c r="B13" s="403"/>
      <c r="C13" s="406"/>
      <c r="D13" s="416"/>
      <c r="E13" s="406"/>
      <c r="F13" s="423"/>
      <c r="G13" s="412"/>
      <c r="H13" s="428"/>
      <c r="I13" s="391"/>
      <c r="J13" s="394"/>
      <c r="K13" s="350"/>
      <c r="L13" s="352"/>
      <c r="M13" s="350"/>
      <c r="N13" s="352"/>
      <c r="O13" s="350"/>
      <c r="P13" s="352"/>
    </row>
    <row r="14" spans="1:45" ht="13.5" thickBot="1">
      <c r="A14" s="401"/>
      <c r="B14" s="404"/>
      <c r="C14" s="408"/>
      <c r="D14" s="416"/>
      <c r="E14" s="408"/>
      <c r="F14" s="424"/>
      <c r="G14" s="412"/>
      <c r="H14" s="428"/>
      <c r="I14" s="392"/>
      <c r="J14" s="395"/>
      <c r="K14" s="350"/>
      <c r="L14" s="352"/>
      <c r="M14" s="350"/>
      <c r="N14" s="352"/>
      <c r="O14" s="350"/>
      <c r="P14" s="35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s="4" customFormat="1" ht="18" customHeight="1" thickBot="1">
      <c r="A15" s="9">
        <v>1</v>
      </c>
      <c r="B15" s="10">
        <v>2</v>
      </c>
      <c r="C15" s="7">
        <v>3</v>
      </c>
      <c r="D15" s="7">
        <v>4</v>
      </c>
      <c r="E15" s="7">
        <v>5</v>
      </c>
      <c r="F15" s="7">
        <v>6</v>
      </c>
      <c r="G15" s="13">
        <v>8</v>
      </c>
      <c r="H15" s="10">
        <v>9</v>
      </c>
      <c r="I15" s="9">
        <v>10</v>
      </c>
      <c r="J15" s="10">
        <v>11</v>
      </c>
      <c r="K15" s="9">
        <v>12</v>
      </c>
      <c r="L15" s="10">
        <v>13</v>
      </c>
      <c r="M15" s="9">
        <v>14</v>
      </c>
      <c r="N15" s="10">
        <v>15</v>
      </c>
      <c r="O15" s="9">
        <v>16</v>
      </c>
      <c r="P15" s="10">
        <v>17</v>
      </c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</row>
    <row r="16" spans="1:45" ht="13.5" hidden="1" customHeight="1" thickBot="1">
      <c r="A16" s="11"/>
      <c r="B16" s="12"/>
      <c r="C16" s="3"/>
      <c r="D16" s="3"/>
      <c r="E16" s="3"/>
      <c r="F16" s="3"/>
      <c r="G16" s="15"/>
      <c r="H16" s="12"/>
      <c r="I16" s="14"/>
      <c r="J16" s="12"/>
      <c r="K16" s="16"/>
      <c r="L16" s="17"/>
      <c r="M16" s="16"/>
      <c r="N16" s="17"/>
      <c r="O16" s="16"/>
      <c r="P16" s="17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3.5" hidden="1" customHeight="1" thickBot="1">
      <c r="A17" s="11"/>
      <c r="B17" s="12"/>
      <c r="C17" s="3"/>
      <c r="D17" s="3"/>
      <c r="E17" s="3"/>
      <c r="F17" s="3"/>
      <c r="G17" s="15"/>
      <c r="H17" s="12"/>
      <c r="I17" s="14"/>
      <c r="J17" s="12"/>
      <c r="K17" s="16"/>
      <c r="L17" s="17"/>
      <c r="M17" s="16"/>
      <c r="N17" s="17"/>
      <c r="O17" s="16"/>
      <c r="P17" s="17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3.5" hidden="1" customHeight="1" thickBot="1">
      <c r="A18" s="11"/>
      <c r="B18" s="12"/>
      <c r="C18" s="3"/>
      <c r="D18" s="3"/>
      <c r="E18" s="3"/>
      <c r="F18" s="3"/>
      <c r="G18" s="15"/>
      <c r="H18" s="12"/>
      <c r="I18" s="14"/>
      <c r="J18" s="12"/>
      <c r="K18" s="16"/>
      <c r="L18" s="17"/>
      <c r="M18" s="16"/>
      <c r="N18" s="17"/>
      <c r="O18" s="16"/>
      <c r="P18" s="17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3.5" hidden="1" customHeight="1" thickBot="1">
      <c r="A19" s="11"/>
      <c r="B19" s="12"/>
      <c r="C19" s="3"/>
      <c r="D19" s="3"/>
      <c r="E19" s="3"/>
      <c r="F19" s="3"/>
      <c r="G19" s="15"/>
      <c r="H19" s="12"/>
      <c r="I19" s="14"/>
      <c r="J19" s="12"/>
      <c r="K19" s="16"/>
      <c r="L19" s="17"/>
      <c r="M19" s="16"/>
      <c r="N19" s="17"/>
      <c r="O19" s="16"/>
      <c r="P19" s="17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3.5" hidden="1" customHeight="1" thickBot="1">
      <c r="A20" s="11"/>
      <c r="B20" s="12"/>
      <c r="C20" s="3"/>
      <c r="D20" s="3"/>
      <c r="E20" s="3"/>
      <c r="F20" s="3"/>
      <c r="G20" s="15"/>
      <c r="H20" s="12"/>
      <c r="I20" s="14"/>
      <c r="J20" s="12"/>
      <c r="K20" s="16"/>
      <c r="L20" s="17"/>
      <c r="M20" s="16"/>
      <c r="N20" s="17"/>
      <c r="O20" s="16"/>
      <c r="P20" s="17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s="49" customFormat="1" ht="45" customHeight="1" thickBot="1">
      <c r="A21" s="142" t="s">
        <v>34</v>
      </c>
      <c r="B21" s="143" t="s">
        <v>35</v>
      </c>
      <c r="C21" s="144" t="s">
        <v>418</v>
      </c>
      <c r="D21" s="145">
        <f>SUM(D22:D26)</f>
        <v>732</v>
      </c>
      <c r="E21" s="145">
        <f t="shared" ref="E21:P21" si="0">SUM(E22:E26)</f>
        <v>244</v>
      </c>
      <c r="F21" s="145">
        <f t="shared" si="0"/>
        <v>488</v>
      </c>
      <c r="G21" s="145">
        <f t="shared" si="0"/>
        <v>342</v>
      </c>
      <c r="H21" s="145">
        <f t="shared" si="0"/>
        <v>0</v>
      </c>
      <c r="I21" s="145">
        <f t="shared" si="0"/>
        <v>0</v>
      </c>
      <c r="J21" s="145">
        <f t="shared" si="0"/>
        <v>0</v>
      </c>
      <c r="K21" s="145">
        <f t="shared" si="0"/>
        <v>112</v>
      </c>
      <c r="L21" s="145">
        <f t="shared" si="0"/>
        <v>68</v>
      </c>
      <c r="M21" s="145">
        <f t="shared" si="0"/>
        <v>48</v>
      </c>
      <c r="N21" s="145">
        <f t="shared" si="0"/>
        <v>116</v>
      </c>
      <c r="O21" s="145">
        <f t="shared" si="0"/>
        <v>96</v>
      </c>
      <c r="P21" s="145">
        <f t="shared" si="0"/>
        <v>48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1:45" ht="18" customHeight="1" thickBot="1">
      <c r="A22" s="116" t="s">
        <v>36</v>
      </c>
      <c r="B22" s="112" t="s">
        <v>95</v>
      </c>
      <c r="C22" s="63" t="s">
        <v>416</v>
      </c>
      <c r="D22" s="19">
        <f>E22+F22</f>
        <v>58</v>
      </c>
      <c r="E22" s="19">
        <v>10</v>
      </c>
      <c r="F22" s="19">
        <f>SUM(I22:P22)</f>
        <v>48</v>
      </c>
      <c r="G22" s="27">
        <v>0</v>
      </c>
      <c r="H22" s="19"/>
      <c r="I22" s="23">
        <v>0</v>
      </c>
      <c r="J22" s="24">
        <v>0</v>
      </c>
      <c r="K22" s="20">
        <v>0</v>
      </c>
      <c r="L22" s="22">
        <v>0</v>
      </c>
      <c r="M22" s="23">
        <v>0</v>
      </c>
      <c r="N22" s="25">
        <v>48</v>
      </c>
      <c r="O22" s="23">
        <v>0</v>
      </c>
      <c r="P22" s="26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8" customHeight="1" thickBot="1">
      <c r="A23" s="116" t="s">
        <v>37</v>
      </c>
      <c r="B23" s="112" t="s">
        <v>98</v>
      </c>
      <c r="C23" s="63" t="s">
        <v>46</v>
      </c>
      <c r="D23" s="19">
        <f>E23+F23</f>
        <v>58</v>
      </c>
      <c r="E23" s="19">
        <v>10</v>
      </c>
      <c r="F23" s="19">
        <f>SUM(I23:P23)</f>
        <v>48</v>
      </c>
      <c r="G23" s="27">
        <v>0</v>
      </c>
      <c r="H23" s="19"/>
      <c r="I23" s="23">
        <v>0</v>
      </c>
      <c r="J23" s="24">
        <v>0</v>
      </c>
      <c r="K23" s="23">
        <v>48</v>
      </c>
      <c r="L23" s="26">
        <v>0</v>
      </c>
      <c r="M23" s="23">
        <v>0</v>
      </c>
      <c r="N23" s="25">
        <v>0</v>
      </c>
      <c r="O23" s="23">
        <v>0</v>
      </c>
      <c r="P23" s="26">
        <v>0</v>
      </c>
    </row>
    <row r="24" spans="1:45" ht="18" customHeight="1" thickBot="1">
      <c r="A24" s="116" t="s">
        <v>38</v>
      </c>
      <c r="B24" s="112" t="s">
        <v>30</v>
      </c>
      <c r="C24" s="63" t="s">
        <v>197</v>
      </c>
      <c r="D24" s="19">
        <f>E24+F24</f>
        <v>200</v>
      </c>
      <c r="E24" s="19">
        <v>28</v>
      </c>
      <c r="F24" s="19">
        <f>SUM(I24:P24)</f>
        <v>172</v>
      </c>
      <c r="G24" s="27">
        <v>172</v>
      </c>
      <c r="H24" s="19"/>
      <c r="I24" s="23">
        <v>0</v>
      </c>
      <c r="J24" s="24">
        <v>0</v>
      </c>
      <c r="K24" s="23">
        <v>32</v>
      </c>
      <c r="L24" s="26">
        <v>34</v>
      </c>
      <c r="M24" s="23">
        <v>24</v>
      </c>
      <c r="N24" s="25">
        <v>34</v>
      </c>
      <c r="O24" s="23">
        <v>24</v>
      </c>
      <c r="P24" s="26">
        <v>24</v>
      </c>
    </row>
    <row r="25" spans="1:45" ht="18" customHeight="1" thickBot="1">
      <c r="A25" s="116" t="s">
        <v>39</v>
      </c>
      <c r="B25" s="112" t="s">
        <v>31</v>
      </c>
      <c r="C25" s="63" t="s">
        <v>176</v>
      </c>
      <c r="D25" s="19">
        <f>E25+F25</f>
        <v>344</v>
      </c>
      <c r="E25" s="19">
        <v>172</v>
      </c>
      <c r="F25" s="19">
        <f>SUM(I25:P25)</f>
        <v>172</v>
      </c>
      <c r="G25" s="27">
        <v>170</v>
      </c>
      <c r="H25" s="19"/>
      <c r="I25" s="23">
        <v>0</v>
      </c>
      <c r="J25" s="24">
        <v>0</v>
      </c>
      <c r="K25" s="23">
        <v>32</v>
      </c>
      <c r="L25" s="26">
        <v>34</v>
      </c>
      <c r="M25" s="23">
        <v>24</v>
      </c>
      <c r="N25" s="25">
        <v>34</v>
      </c>
      <c r="O25" s="23">
        <v>24</v>
      </c>
      <c r="P25" s="26">
        <v>24</v>
      </c>
      <c r="R25" s="58">
        <f>D22+D23+D24+D25</f>
        <v>660</v>
      </c>
    </row>
    <row r="26" spans="1:45" ht="18" customHeight="1" thickBot="1">
      <c r="A26" s="207" t="s">
        <v>40</v>
      </c>
      <c r="B26" s="208" t="s">
        <v>96</v>
      </c>
      <c r="C26" s="209" t="s">
        <v>46</v>
      </c>
      <c r="D26" s="57">
        <f>E26+F26</f>
        <v>72</v>
      </c>
      <c r="E26" s="57">
        <f>F26*0.5</f>
        <v>24</v>
      </c>
      <c r="F26" s="57">
        <f>SUM(I26:P26)</f>
        <v>48</v>
      </c>
      <c r="G26" s="210">
        <v>0</v>
      </c>
      <c r="H26" s="57"/>
      <c r="I26" s="34">
        <v>0</v>
      </c>
      <c r="J26" s="211">
        <v>0</v>
      </c>
      <c r="K26" s="34">
        <v>0</v>
      </c>
      <c r="L26" s="35">
        <v>0</v>
      </c>
      <c r="M26" s="34">
        <v>0</v>
      </c>
      <c r="N26" s="36">
        <v>0</v>
      </c>
      <c r="O26" s="34">
        <v>48</v>
      </c>
      <c r="P26" s="35">
        <v>0</v>
      </c>
      <c r="R26" s="58">
        <f>F22+F23+F24+F25</f>
        <v>440</v>
      </c>
    </row>
    <row r="27" spans="1:45" s="50" customFormat="1" ht="36.75" customHeight="1" thickBot="1">
      <c r="A27" s="142" t="s">
        <v>41</v>
      </c>
      <c r="B27" s="212" t="s">
        <v>42</v>
      </c>
      <c r="C27" s="144" t="s">
        <v>419</v>
      </c>
      <c r="D27" s="213">
        <f>SUM(D28:D31)</f>
        <v>290</v>
      </c>
      <c r="E27" s="213">
        <f t="shared" ref="E27:P27" si="1">SUM(E28:E31)</f>
        <v>98</v>
      </c>
      <c r="F27" s="213">
        <f t="shared" si="1"/>
        <v>192</v>
      </c>
      <c r="G27" s="213">
        <f t="shared" si="1"/>
        <v>90</v>
      </c>
      <c r="H27" s="213">
        <f t="shared" si="1"/>
        <v>0</v>
      </c>
      <c r="I27" s="213">
        <f t="shared" si="1"/>
        <v>0</v>
      </c>
      <c r="J27" s="213">
        <f t="shared" si="1"/>
        <v>0</v>
      </c>
      <c r="K27" s="213">
        <f t="shared" si="1"/>
        <v>144</v>
      </c>
      <c r="L27" s="213">
        <f t="shared" si="1"/>
        <v>48</v>
      </c>
      <c r="M27" s="213">
        <f t="shared" si="1"/>
        <v>0</v>
      </c>
      <c r="N27" s="213">
        <f t="shared" si="1"/>
        <v>0</v>
      </c>
      <c r="O27" s="213">
        <f t="shared" si="1"/>
        <v>0</v>
      </c>
      <c r="P27" s="213">
        <f t="shared" si="1"/>
        <v>0</v>
      </c>
    </row>
    <row r="28" spans="1:45" ht="18" customHeight="1" thickBot="1">
      <c r="A28" s="116" t="s">
        <v>43</v>
      </c>
      <c r="B28" s="113" t="s">
        <v>33</v>
      </c>
      <c r="C28" s="63" t="s">
        <v>104</v>
      </c>
      <c r="D28" s="19">
        <f>E28+F28</f>
        <v>72</v>
      </c>
      <c r="E28" s="19">
        <f>F28*0.5</f>
        <v>24</v>
      </c>
      <c r="F28" s="19">
        <f>SUM(I28:P28)</f>
        <v>48</v>
      </c>
      <c r="G28" s="27">
        <v>30</v>
      </c>
      <c r="H28" s="119"/>
      <c r="I28" s="29">
        <v>0</v>
      </c>
      <c r="J28" s="30">
        <v>0</v>
      </c>
      <c r="K28" s="20">
        <v>48</v>
      </c>
      <c r="L28" s="28">
        <v>0</v>
      </c>
      <c r="M28" s="29">
        <v>0</v>
      </c>
      <c r="N28" s="31">
        <v>0</v>
      </c>
      <c r="O28" s="29">
        <v>0</v>
      </c>
      <c r="P28" s="8">
        <v>0</v>
      </c>
    </row>
    <row r="29" spans="1:45" ht="18" customHeight="1" thickBot="1">
      <c r="A29" s="116" t="s">
        <v>44</v>
      </c>
      <c r="B29" s="113" t="s">
        <v>228</v>
      </c>
      <c r="C29" s="64" t="s">
        <v>303</v>
      </c>
      <c r="D29" s="19">
        <f>E29+F29</f>
        <v>72</v>
      </c>
      <c r="E29" s="19">
        <f>F29*0.5</f>
        <v>24</v>
      </c>
      <c r="F29" s="19">
        <f>SUM(I29:P29)</f>
        <v>48</v>
      </c>
      <c r="G29" s="27">
        <v>30</v>
      </c>
      <c r="H29" s="119"/>
      <c r="I29" s="29">
        <v>0</v>
      </c>
      <c r="J29" s="30">
        <v>0</v>
      </c>
      <c r="K29" s="20">
        <v>48</v>
      </c>
      <c r="L29" s="28">
        <v>0</v>
      </c>
      <c r="M29" s="29">
        <v>0</v>
      </c>
      <c r="N29" s="31">
        <v>0</v>
      </c>
      <c r="O29" s="29">
        <v>0</v>
      </c>
      <c r="P29" s="8">
        <v>0</v>
      </c>
      <c r="Y29" s="1">
        <f>98-74</f>
        <v>24</v>
      </c>
    </row>
    <row r="30" spans="1:45" ht="33" customHeight="1" thickBot="1">
      <c r="A30" s="117" t="s">
        <v>99</v>
      </c>
      <c r="B30" s="114" t="s">
        <v>229</v>
      </c>
      <c r="C30" s="64" t="s">
        <v>303</v>
      </c>
      <c r="D30" s="68">
        <f>E30+F30</f>
        <v>74</v>
      </c>
      <c r="E30" s="19">
        <v>26</v>
      </c>
      <c r="F30" s="19">
        <f>SUM(I30:P30)</f>
        <v>48</v>
      </c>
      <c r="G30" s="118">
        <v>30</v>
      </c>
      <c r="H30" s="120"/>
      <c r="I30" s="69">
        <v>0</v>
      </c>
      <c r="J30" s="70">
        <v>0</v>
      </c>
      <c r="K30" s="71">
        <v>48</v>
      </c>
      <c r="L30" s="72">
        <v>0</v>
      </c>
      <c r="M30" s="69">
        <v>0</v>
      </c>
      <c r="N30" s="73">
        <v>0</v>
      </c>
      <c r="O30" s="69">
        <v>0</v>
      </c>
      <c r="P30" s="67">
        <v>0</v>
      </c>
    </row>
    <row r="31" spans="1:45" ht="33" customHeight="1" thickBot="1">
      <c r="A31" s="116" t="s">
        <v>227</v>
      </c>
      <c r="B31" s="115" t="s">
        <v>108</v>
      </c>
      <c r="C31" s="63" t="s">
        <v>46</v>
      </c>
      <c r="D31" s="19">
        <f>E31+F31</f>
        <v>72</v>
      </c>
      <c r="E31" s="19">
        <f>F31*0.5</f>
        <v>24</v>
      </c>
      <c r="F31" s="19">
        <f>SUM(I31:P31)</f>
        <v>48</v>
      </c>
      <c r="G31" s="27">
        <v>0</v>
      </c>
      <c r="H31" s="119"/>
      <c r="I31" s="29">
        <v>0</v>
      </c>
      <c r="J31" s="30">
        <v>0</v>
      </c>
      <c r="K31" s="20">
        <v>0</v>
      </c>
      <c r="L31" s="28">
        <v>48</v>
      </c>
      <c r="M31" s="29">
        <v>0</v>
      </c>
      <c r="N31" s="31">
        <v>0</v>
      </c>
      <c r="O31" s="29">
        <v>0</v>
      </c>
      <c r="P31" s="8">
        <v>0</v>
      </c>
      <c r="R31" s="58">
        <f>F28+F29+F30</f>
        <v>144</v>
      </c>
    </row>
    <row r="32" spans="1:45" ht="18" customHeight="1">
      <c r="A32" s="121"/>
    </row>
    <row r="33" ht="18" customHeight="1"/>
    <row r="34" ht="18" customHeight="1"/>
    <row r="35" ht="18" customHeight="1"/>
    <row r="36" ht="18" customHeight="1"/>
    <row r="37" ht="18" customHeight="1"/>
  </sheetData>
  <mergeCells count="27">
    <mergeCell ref="M9:N9"/>
    <mergeCell ref="K9:L9"/>
    <mergeCell ref="O9:P9"/>
    <mergeCell ref="O10:O14"/>
    <mergeCell ref="F10:F14"/>
    <mergeCell ref="K10:K14"/>
    <mergeCell ref="G10:H10"/>
    <mergeCell ref="I10:I14"/>
    <mergeCell ref="J10:J14"/>
    <mergeCell ref="H11:H14"/>
    <mergeCell ref="N10:N14"/>
    <mergeCell ref="A2:P2"/>
    <mergeCell ref="A3:P3"/>
    <mergeCell ref="A5:P5"/>
    <mergeCell ref="A7:A14"/>
    <mergeCell ref="B7:B14"/>
    <mergeCell ref="C7:C14"/>
    <mergeCell ref="D7:H8"/>
    <mergeCell ref="G11:G14"/>
    <mergeCell ref="P10:P14"/>
    <mergeCell ref="I7:P8"/>
    <mergeCell ref="D9:D14"/>
    <mergeCell ref="E9:E14"/>
    <mergeCell ref="L10:L14"/>
    <mergeCell ref="F9:H9"/>
    <mergeCell ref="M10:M14"/>
    <mergeCell ref="I9:J9"/>
  </mergeCells>
  <phoneticPr fontId="14" type="noConversion"/>
  <conditionalFormatting sqref="F28:F31 F22:F26">
    <cfRule type="expression" dxfId="3" priority="1" stopIfTrue="1">
      <formula>F22&lt;&gt;#REF!+G22+H22</formula>
    </cfRule>
  </conditionalFormatting>
  <pageMargins left="0.23622047244094491" right="0.23622047244094491" top="0.78740157480314965" bottom="0.47244094488188981" header="0.51181102362204722" footer="0.51181102362204722"/>
  <pageSetup paperSize="9" scale="90" orientation="landscape" r:id="rId1"/>
  <headerFooter alignWithMargins="0"/>
  <rowBreaks count="1" manualBreakCount="1">
    <brk id="6" max="15" man="1"/>
  </rowBreaks>
  <colBreaks count="1" manualBreakCount="1">
    <brk id="3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view="pageBreakPreview" topLeftCell="A6" zoomScale="80" zoomScaleNormal="75" zoomScaleSheetLayoutView="80" workbookViewId="0">
      <selection activeCell="I10" sqref="I10:P14"/>
    </sheetView>
  </sheetViews>
  <sheetFormatPr defaultRowHeight="12.75"/>
  <cols>
    <col min="1" max="1" width="10.85546875" style="1" customWidth="1"/>
    <col min="2" max="2" width="48" style="1" customWidth="1"/>
    <col min="3" max="3" width="13.5703125" style="1" customWidth="1"/>
    <col min="4" max="6" width="7.5703125" style="1" customWidth="1"/>
    <col min="7" max="7" width="9.42578125" style="1" customWidth="1"/>
    <col min="8" max="8" width="9.28515625" style="1" customWidth="1"/>
    <col min="9" max="10" width="7.5703125" style="1" customWidth="1"/>
    <col min="11" max="12" width="7.5703125" style="4" customWidth="1"/>
    <col min="13" max="14" width="7.5703125" style="111" customWidth="1"/>
    <col min="15" max="16" width="7.5703125" style="4" customWidth="1"/>
    <col min="17" max="16384" width="9.140625" style="1"/>
  </cols>
  <sheetData>
    <row r="1" spans="1:16" ht="15.75">
      <c r="A1" s="6" t="s">
        <v>47</v>
      </c>
      <c r="B1" s="80"/>
      <c r="C1" s="80"/>
      <c r="D1" s="80"/>
      <c r="E1" s="80"/>
      <c r="J1" s="82"/>
      <c r="K1" s="82"/>
      <c r="L1" s="82"/>
      <c r="M1" s="82"/>
      <c r="N1" s="51"/>
      <c r="O1" s="51"/>
      <c r="P1" s="51"/>
    </row>
    <row r="2" spans="1:16" ht="15.75">
      <c r="A2" s="353" t="s">
        <v>18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</row>
    <row r="3" spans="1:16" ht="15.75">
      <c r="A3" s="398" t="s">
        <v>378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</row>
    <row r="4" spans="1:16" ht="16.5" thickBot="1">
      <c r="A4" s="139"/>
      <c r="B4" s="139"/>
      <c r="C4" s="139"/>
      <c r="D4" s="139"/>
      <c r="E4" s="139"/>
      <c r="F4" s="139"/>
      <c r="G4" s="139"/>
      <c r="H4" s="139"/>
      <c r="I4" s="139"/>
      <c r="J4" s="140"/>
      <c r="K4" s="141"/>
      <c r="L4" s="141"/>
      <c r="M4" s="141"/>
      <c r="N4" s="141"/>
      <c r="O4" s="141"/>
      <c r="P4" s="141"/>
    </row>
    <row r="5" spans="1:16" ht="15.75" customHeight="1">
      <c r="A5" s="399" t="s">
        <v>18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</row>
    <row r="6" spans="1:16" ht="15" customHeight="1" thickBot="1">
      <c r="A6" s="6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03"/>
      <c r="N6" s="103"/>
      <c r="O6" s="2"/>
      <c r="P6" s="2"/>
    </row>
    <row r="7" spans="1:16" ht="30.75" customHeight="1" thickBot="1">
      <c r="A7" s="401" t="s">
        <v>2</v>
      </c>
      <c r="B7" s="402" t="s">
        <v>19</v>
      </c>
      <c r="C7" s="405" t="s">
        <v>20</v>
      </c>
      <c r="D7" s="409" t="s">
        <v>21</v>
      </c>
      <c r="E7" s="409"/>
      <c r="F7" s="409"/>
      <c r="G7" s="409"/>
      <c r="H7" s="409"/>
      <c r="I7" s="413" t="s">
        <v>28</v>
      </c>
      <c r="J7" s="357"/>
      <c r="K7" s="357"/>
      <c r="L7" s="357"/>
      <c r="M7" s="357"/>
      <c r="N7" s="357"/>
      <c r="O7" s="357"/>
      <c r="P7" s="357"/>
    </row>
    <row r="8" spans="1:16" ht="15" customHeight="1" thickBot="1">
      <c r="A8" s="401"/>
      <c r="B8" s="403"/>
      <c r="C8" s="406"/>
      <c r="D8" s="410"/>
      <c r="E8" s="410"/>
      <c r="F8" s="410"/>
      <c r="G8" s="410"/>
      <c r="H8" s="410"/>
      <c r="I8" s="414"/>
      <c r="J8" s="359"/>
      <c r="K8" s="359"/>
      <c r="L8" s="359"/>
      <c r="M8" s="359"/>
      <c r="N8" s="359"/>
      <c r="O8" s="359"/>
      <c r="P8" s="359"/>
    </row>
    <row r="9" spans="1:16" ht="15" customHeight="1" thickBot="1">
      <c r="A9" s="401"/>
      <c r="B9" s="403"/>
      <c r="C9" s="406"/>
      <c r="D9" s="415" t="s">
        <v>22</v>
      </c>
      <c r="E9" s="405" t="s">
        <v>23</v>
      </c>
      <c r="F9" s="417" t="s">
        <v>24</v>
      </c>
      <c r="G9" s="418"/>
      <c r="H9" s="419"/>
      <c r="I9" s="420" t="s">
        <v>14</v>
      </c>
      <c r="J9" s="421"/>
      <c r="K9" s="361" t="s">
        <v>15</v>
      </c>
      <c r="L9" s="362"/>
      <c r="M9" s="429" t="s">
        <v>16</v>
      </c>
      <c r="N9" s="430"/>
      <c r="O9" s="361" t="s">
        <v>17</v>
      </c>
      <c r="P9" s="363"/>
    </row>
    <row r="10" spans="1:16" ht="15" customHeight="1" thickBot="1">
      <c r="A10" s="401"/>
      <c r="B10" s="403"/>
      <c r="C10" s="406"/>
      <c r="D10" s="415"/>
      <c r="E10" s="406"/>
      <c r="F10" s="422" t="s">
        <v>25</v>
      </c>
      <c r="G10" s="425" t="s">
        <v>175</v>
      </c>
      <c r="H10" s="426"/>
      <c r="I10" s="390" t="s">
        <v>455</v>
      </c>
      <c r="J10" s="393" t="s">
        <v>456</v>
      </c>
      <c r="K10" s="349" t="s">
        <v>145</v>
      </c>
      <c r="L10" s="351" t="s">
        <v>193</v>
      </c>
      <c r="M10" s="349" t="s">
        <v>194</v>
      </c>
      <c r="N10" s="351" t="s">
        <v>195</v>
      </c>
      <c r="O10" s="349" t="s">
        <v>440</v>
      </c>
      <c r="P10" s="351" t="s">
        <v>439</v>
      </c>
    </row>
    <row r="11" spans="1:16" ht="15" customHeight="1" thickBot="1">
      <c r="A11" s="401"/>
      <c r="B11" s="403"/>
      <c r="C11" s="407"/>
      <c r="D11" s="416"/>
      <c r="E11" s="406"/>
      <c r="F11" s="423"/>
      <c r="G11" s="411" t="s">
        <v>174</v>
      </c>
      <c r="H11" s="427" t="s">
        <v>27</v>
      </c>
      <c r="I11" s="391"/>
      <c r="J11" s="394"/>
      <c r="K11" s="350"/>
      <c r="L11" s="352"/>
      <c r="M11" s="350"/>
      <c r="N11" s="352"/>
      <c r="O11" s="350"/>
      <c r="P11" s="352"/>
    </row>
    <row r="12" spans="1:16" ht="17.25" customHeight="1" thickBot="1">
      <c r="A12" s="401"/>
      <c r="B12" s="403"/>
      <c r="C12" s="406"/>
      <c r="D12" s="416"/>
      <c r="E12" s="406"/>
      <c r="F12" s="423"/>
      <c r="G12" s="412"/>
      <c r="H12" s="428"/>
      <c r="I12" s="391"/>
      <c r="J12" s="394"/>
      <c r="K12" s="350"/>
      <c r="L12" s="352"/>
      <c r="M12" s="350"/>
      <c r="N12" s="352"/>
      <c r="O12" s="350"/>
      <c r="P12" s="352"/>
    </row>
    <row r="13" spans="1:16" ht="15.75" customHeight="1" thickBot="1">
      <c r="A13" s="401"/>
      <c r="B13" s="403"/>
      <c r="C13" s="406"/>
      <c r="D13" s="416"/>
      <c r="E13" s="406"/>
      <c r="F13" s="423"/>
      <c r="G13" s="412"/>
      <c r="H13" s="428"/>
      <c r="I13" s="391"/>
      <c r="J13" s="394"/>
      <c r="K13" s="350"/>
      <c r="L13" s="352"/>
      <c r="M13" s="350"/>
      <c r="N13" s="352"/>
      <c r="O13" s="350"/>
      <c r="P13" s="352"/>
    </row>
    <row r="14" spans="1:16" ht="13.5" thickBot="1">
      <c r="A14" s="401"/>
      <c r="B14" s="404"/>
      <c r="C14" s="408"/>
      <c r="D14" s="416"/>
      <c r="E14" s="408"/>
      <c r="F14" s="424"/>
      <c r="G14" s="412"/>
      <c r="H14" s="428"/>
      <c r="I14" s="392"/>
      <c r="J14" s="395"/>
      <c r="K14" s="350"/>
      <c r="L14" s="352"/>
      <c r="M14" s="350"/>
      <c r="N14" s="352"/>
      <c r="O14" s="350"/>
      <c r="P14" s="352"/>
    </row>
    <row r="15" spans="1:16" s="4" customFormat="1" ht="18" customHeight="1" thickBot="1">
      <c r="A15" s="9">
        <v>1</v>
      </c>
      <c r="B15" s="10">
        <v>2</v>
      </c>
      <c r="C15" s="7">
        <v>3</v>
      </c>
      <c r="D15" s="7">
        <v>4</v>
      </c>
      <c r="E15" s="7">
        <v>5</v>
      </c>
      <c r="F15" s="7">
        <v>6</v>
      </c>
      <c r="G15" s="13">
        <v>8</v>
      </c>
      <c r="H15" s="10">
        <v>9</v>
      </c>
      <c r="I15" s="9">
        <v>10</v>
      </c>
      <c r="J15" s="10">
        <v>11</v>
      </c>
      <c r="K15" s="9">
        <v>12</v>
      </c>
      <c r="L15" s="10">
        <v>13</v>
      </c>
      <c r="M15" s="104">
        <v>14</v>
      </c>
      <c r="N15" s="105">
        <v>15</v>
      </c>
      <c r="O15" s="9">
        <v>16</v>
      </c>
      <c r="P15" s="10">
        <v>17</v>
      </c>
    </row>
    <row r="16" spans="1:16" ht="13.5" hidden="1" customHeight="1" thickBot="1">
      <c r="A16" s="11"/>
      <c r="B16" s="12"/>
      <c r="C16" s="3"/>
      <c r="D16" s="3"/>
      <c r="E16" s="3"/>
      <c r="F16" s="3"/>
      <c r="G16" s="15"/>
      <c r="H16" s="12"/>
      <c r="I16" s="14"/>
      <c r="J16" s="12"/>
      <c r="K16" s="16"/>
      <c r="L16" s="17"/>
      <c r="M16" s="106"/>
      <c r="N16" s="107"/>
      <c r="O16" s="16"/>
      <c r="P16" s="18"/>
    </row>
    <row r="17" spans="1:16" ht="13.5" hidden="1" customHeight="1" thickBot="1">
      <c r="A17" s="11"/>
      <c r="B17" s="12"/>
      <c r="C17" s="3"/>
      <c r="D17" s="3"/>
      <c r="E17" s="3"/>
      <c r="F17" s="3"/>
      <c r="G17" s="15"/>
      <c r="H17" s="12"/>
      <c r="I17" s="14"/>
      <c r="J17" s="12"/>
      <c r="K17" s="16"/>
      <c r="L17" s="17"/>
      <c r="M17" s="106"/>
      <c r="N17" s="107"/>
      <c r="O17" s="16"/>
      <c r="P17" s="18"/>
    </row>
    <row r="18" spans="1:16" ht="13.5" hidden="1" customHeight="1" thickBot="1">
      <c r="A18" s="11"/>
      <c r="B18" s="12"/>
      <c r="C18" s="3"/>
      <c r="D18" s="3"/>
      <c r="E18" s="3"/>
      <c r="F18" s="3"/>
      <c r="G18" s="15"/>
      <c r="H18" s="12"/>
      <c r="I18" s="14"/>
      <c r="J18" s="12"/>
      <c r="K18" s="16"/>
      <c r="L18" s="17"/>
      <c r="M18" s="106"/>
      <c r="N18" s="107"/>
      <c r="O18" s="16"/>
      <c r="P18" s="18"/>
    </row>
    <row r="19" spans="1:16" ht="13.5" hidden="1" customHeight="1" thickBot="1">
      <c r="A19" s="11"/>
      <c r="B19" s="12"/>
      <c r="C19" s="3"/>
      <c r="D19" s="3"/>
      <c r="E19" s="3"/>
      <c r="F19" s="3"/>
      <c r="G19" s="15"/>
      <c r="H19" s="12"/>
      <c r="I19" s="14"/>
      <c r="J19" s="12"/>
      <c r="K19" s="16"/>
      <c r="L19" s="17"/>
      <c r="M19" s="106"/>
      <c r="N19" s="107"/>
      <c r="O19" s="16"/>
      <c r="P19" s="18"/>
    </row>
    <row r="20" spans="1:16" ht="13.5" hidden="1" customHeight="1" thickBot="1">
      <c r="A20" s="11"/>
      <c r="B20" s="12"/>
      <c r="C20" s="3"/>
      <c r="D20" s="3"/>
      <c r="E20" s="3"/>
      <c r="F20" s="3"/>
      <c r="G20" s="15"/>
      <c r="H20" s="12"/>
      <c r="I20" s="14"/>
      <c r="J20" s="12"/>
      <c r="K20" s="16"/>
      <c r="L20" s="17"/>
      <c r="M20" s="106"/>
      <c r="N20" s="107"/>
      <c r="O20" s="16"/>
      <c r="P20" s="18"/>
    </row>
    <row r="21" spans="1:16" s="49" customFormat="1" ht="27" customHeight="1" thickBot="1">
      <c r="A21" s="151" t="s">
        <v>49</v>
      </c>
      <c r="B21" s="152" t="s">
        <v>50</v>
      </c>
      <c r="C21" s="144" t="s">
        <v>453</v>
      </c>
      <c r="D21" s="146">
        <f>D22+'4'!D19</f>
        <v>4414</v>
      </c>
      <c r="E21" s="146">
        <f>E22+'4'!E19</f>
        <v>1206</v>
      </c>
      <c r="F21" s="146">
        <f>F22+'4'!F19</f>
        <v>3244</v>
      </c>
      <c r="G21" s="146">
        <f>G22+'4'!G19</f>
        <v>1148</v>
      </c>
      <c r="H21" s="146">
        <f>H22+'4'!H19</f>
        <v>60</v>
      </c>
      <c r="I21" s="146">
        <f>I22+'4'!I19</f>
        <v>0</v>
      </c>
      <c r="J21" s="146">
        <f>J22+'4'!J19</f>
        <v>0</v>
      </c>
      <c r="K21" s="146">
        <f>K22+'4'!K19</f>
        <v>320</v>
      </c>
      <c r="L21" s="146">
        <f>L22+'4'!L19</f>
        <v>712</v>
      </c>
      <c r="M21" s="146">
        <f>M22+'4'!M19</f>
        <v>528</v>
      </c>
      <c r="N21" s="146">
        <f>N22+'4'!N19</f>
        <v>748</v>
      </c>
      <c r="O21" s="146">
        <f>O22+'4'!O19</f>
        <v>486</v>
      </c>
      <c r="P21" s="146">
        <f>P22+'4'!P19</f>
        <v>450</v>
      </c>
    </row>
    <row r="22" spans="1:16" s="49" customFormat="1" ht="30" customHeight="1" thickBot="1">
      <c r="A22" s="151" t="s">
        <v>48</v>
      </c>
      <c r="B22" s="153" t="s">
        <v>97</v>
      </c>
      <c r="C22" s="144" t="s">
        <v>448</v>
      </c>
      <c r="D22" s="146">
        <f t="shared" ref="D22:L22" si="0">SUM(D23:D43)</f>
        <v>2062</v>
      </c>
      <c r="E22" s="146">
        <f t="shared" si="0"/>
        <v>686</v>
      </c>
      <c r="F22" s="146">
        <f t="shared" si="0"/>
        <v>1376</v>
      </c>
      <c r="G22" s="146">
        <f t="shared" si="0"/>
        <v>650</v>
      </c>
      <c r="H22" s="146">
        <f t="shared" si="0"/>
        <v>0</v>
      </c>
      <c r="I22" s="146">
        <f t="shared" si="0"/>
        <v>0</v>
      </c>
      <c r="J22" s="146">
        <f t="shared" si="0"/>
        <v>0</v>
      </c>
      <c r="K22" s="146">
        <f t="shared" si="0"/>
        <v>320</v>
      </c>
      <c r="L22" s="146">
        <f t="shared" si="0"/>
        <v>270</v>
      </c>
      <c r="M22" s="146">
        <f>SUM(M23:M43)</f>
        <v>168</v>
      </c>
      <c r="N22" s="146">
        <f t="shared" ref="N22:P22" si="1">SUM(N23:N43)</f>
        <v>288</v>
      </c>
      <c r="O22" s="146">
        <f t="shared" si="1"/>
        <v>72</v>
      </c>
      <c r="P22" s="146">
        <f t="shared" si="1"/>
        <v>258</v>
      </c>
    </row>
    <row r="23" spans="1:16" ht="18" customHeight="1" thickBot="1">
      <c r="A23" s="74" t="s">
        <v>51</v>
      </c>
      <c r="B23" s="56" t="s">
        <v>100</v>
      </c>
      <c r="C23" s="64" t="s">
        <v>46</v>
      </c>
      <c r="D23" s="19">
        <f t="shared" ref="D23:D34" si="2">E23+F23</f>
        <v>96</v>
      </c>
      <c r="E23" s="19">
        <f>F23*0.5</f>
        <v>32</v>
      </c>
      <c r="F23" s="19">
        <f t="shared" ref="F23:F35" si="3">SUM(I23:P23)</f>
        <v>64</v>
      </c>
      <c r="G23" s="21">
        <v>60</v>
      </c>
      <c r="H23" s="22"/>
      <c r="I23" s="23">
        <v>0</v>
      </c>
      <c r="J23" s="24">
        <v>0</v>
      </c>
      <c r="K23" s="23">
        <v>64</v>
      </c>
      <c r="L23" s="25">
        <v>0</v>
      </c>
      <c r="M23" s="34">
        <v>0</v>
      </c>
      <c r="N23" s="36">
        <v>0</v>
      </c>
      <c r="O23" s="23">
        <v>0</v>
      </c>
      <c r="P23" s="26">
        <v>0</v>
      </c>
    </row>
    <row r="24" spans="1:16" ht="18" customHeight="1" thickBot="1">
      <c r="A24" s="214" t="s">
        <v>52</v>
      </c>
      <c r="B24" s="215" t="s">
        <v>230</v>
      </c>
      <c r="C24" s="79" t="s">
        <v>417</v>
      </c>
      <c r="D24" s="57">
        <f t="shared" si="2"/>
        <v>96</v>
      </c>
      <c r="E24" s="57">
        <f t="shared" ref="E24:E43" si="4">F24*0.5</f>
        <v>32</v>
      </c>
      <c r="F24" s="57">
        <f t="shared" si="3"/>
        <v>64</v>
      </c>
      <c r="G24" s="66">
        <v>36</v>
      </c>
      <c r="H24" s="62"/>
      <c r="I24" s="34">
        <v>0</v>
      </c>
      <c r="J24" s="211">
        <v>0</v>
      </c>
      <c r="K24" s="34">
        <v>64</v>
      </c>
      <c r="L24" s="36">
        <v>0</v>
      </c>
      <c r="M24" s="34">
        <v>0</v>
      </c>
      <c r="N24" s="36">
        <v>0</v>
      </c>
      <c r="O24" s="34">
        <v>0</v>
      </c>
      <c r="P24" s="35">
        <v>0</v>
      </c>
    </row>
    <row r="25" spans="1:16" ht="18" customHeight="1" thickBot="1">
      <c r="A25" s="214" t="s">
        <v>53</v>
      </c>
      <c r="B25" s="215" t="s">
        <v>231</v>
      </c>
      <c r="C25" s="163" t="s">
        <v>46</v>
      </c>
      <c r="D25" s="57">
        <f t="shared" si="2"/>
        <v>72</v>
      </c>
      <c r="E25" s="57">
        <f t="shared" si="4"/>
        <v>24</v>
      </c>
      <c r="F25" s="57">
        <f t="shared" si="3"/>
        <v>48</v>
      </c>
      <c r="G25" s="66">
        <v>20</v>
      </c>
      <c r="H25" s="62"/>
      <c r="I25" s="34">
        <v>0</v>
      </c>
      <c r="J25" s="211">
        <v>0</v>
      </c>
      <c r="K25" s="34">
        <v>48</v>
      </c>
      <c r="L25" s="36">
        <v>0</v>
      </c>
      <c r="M25" s="34">
        <v>0</v>
      </c>
      <c r="N25" s="36">
        <v>0</v>
      </c>
      <c r="O25" s="34">
        <v>0</v>
      </c>
      <c r="P25" s="35">
        <v>0</v>
      </c>
    </row>
    <row r="26" spans="1:16" ht="15.75" customHeight="1" thickBot="1">
      <c r="A26" s="214" t="s">
        <v>54</v>
      </c>
      <c r="B26" s="216" t="s">
        <v>102</v>
      </c>
      <c r="C26" s="163" t="s">
        <v>46</v>
      </c>
      <c r="D26" s="57">
        <f t="shared" si="2"/>
        <v>54</v>
      </c>
      <c r="E26" s="57">
        <f t="shared" si="4"/>
        <v>18</v>
      </c>
      <c r="F26" s="57">
        <f t="shared" si="3"/>
        <v>36</v>
      </c>
      <c r="G26" s="66">
        <v>8</v>
      </c>
      <c r="H26" s="62"/>
      <c r="I26" s="34">
        <v>0</v>
      </c>
      <c r="J26" s="211">
        <v>0</v>
      </c>
      <c r="K26" s="34">
        <v>0</v>
      </c>
      <c r="L26" s="36">
        <v>0</v>
      </c>
      <c r="M26" s="34">
        <v>0</v>
      </c>
      <c r="N26" s="36">
        <v>0</v>
      </c>
      <c r="O26" s="34">
        <v>36</v>
      </c>
      <c r="P26" s="35">
        <v>0</v>
      </c>
    </row>
    <row r="27" spans="1:16" ht="19.5" customHeight="1" thickBot="1">
      <c r="A27" s="214" t="s">
        <v>55</v>
      </c>
      <c r="B27" s="217" t="s">
        <v>232</v>
      </c>
      <c r="C27" s="163" t="s">
        <v>46</v>
      </c>
      <c r="D27" s="57">
        <f t="shared" si="2"/>
        <v>72</v>
      </c>
      <c r="E27" s="57">
        <f t="shared" si="4"/>
        <v>24</v>
      </c>
      <c r="F27" s="57">
        <f t="shared" si="3"/>
        <v>48</v>
      </c>
      <c r="G27" s="66">
        <v>10</v>
      </c>
      <c r="H27" s="62"/>
      <c r="I27" s="34">
        <v>0</v>
      </c>
      <c r="J27" s="211">
        <v>0</v>
      </c>
      <c r="K27" s="34">
        <v>0</v>
      </c>
      <c r="L27" s="36">
        <v>48</v>
      </c>
      <c r="M27" s="34">
        <v>0</v>
      </c>
      <c r="N27" s="36">
        <v>0</v>
      </c>
      <c r="O27" s="34">
        <v>0</v>
      </c>
      <c r="P27" s="35">
        <v>0</v>
      </c>
    </row>
    <row r="28" spans="1:16" ht="20.25" customHeight="1" thickBot="1">
      <c r="A28" s="214" t="s">
        <v>56</v>
      </c>
      <c r="B28" s="218" t="s">
        <v>233</v>
      </c>
      <c r="C28" s="163" t="s">
        <v>104</v>
      </c>
      <c r="D28" s="57">
        <f t="shared" si="2"/>
        <v>126</v>
      </c>
      <c r="E28" s="57">
        <f t="shared" si="4"/>
        <v>42</v>
      </c>
      <c r="F28" s="57">
        <f t="shared" si="3"/>
        <v>84</v>
      </c>
      <c r="G28" s="66">
        <v>20</v>
      </c>
      <c r="H28" s="62"/>
      <c r="I28" s="34">
        <v>0</v>
      </c>
      <c r="J28" s="211">
        <v>0</v>
      </c>
      <c r="K28" s="34">
        <v>0</v>
      </c>
      <c r="L28" s="36">
        <v>0</v>
      </c>
      <c r="M28" s="34">
        <v>0</v>
      </c>
      <c r="N28" s="36">
        <v>0</v>
      </c>
      <c r="O28" s="34">
        <v>0</v>
      </c>
      <c r="P28" s="35">
        <v>84</v>
      </c>
    </row>
    <row r="29" spans="1:16" ht="18" customHeight="1" thickBot="1">
      <c r="A29" s="214" t="s">
        <v>57</v>
      </c>
      <c r="B29" s="218" t="s">
        <v>234</v>
      </c>
      <c r="C29" s="79" t="s">
        <v>104</v>
      </c>
      <c r="D29" s="57">
        <f t="shared" si="2"/>
        <v>204</v>
      </c>
      <c r="E29" s="57">
        <f t="shared" si="4"/>
        <v>68</v>
      </c>
      <c r="F29" s="57">
        <f t="shared" si="3"/>
        <v>136</v>
      </c>
      <c r="G29" s="66">
        <v>60</v>
      </c>
      <c r="H29" s="62"/>
      <c r="I29" s="34">
        <v>0</v>
      </c>
      <c r="J29" s="211">
        <v>0</v>
      </c>
      <c r="K29" s="34">
        <v>0</v>
      </c>
      <c r="L29" s="36">
        <v>136</v>
      </c>
      <c r="M29" s="34">
        <v>0</v>
      </c>
      <c r="N29" s="36">
        <v>0</v>
      </c>
      <c r="O29" s="34">
        <v>0</v>
      </c>
      <c r="P29" s="35">
        <v>0</v>
      </c>
    </row>
    <row r="30" spans="1:16" ht="18" customHeight="1" thickBot="1">
      <c r="A30" s="214" t="s">
        <v>58</v>
      </c>
      <c r="B30" s="218" t="s">
        <v>235</v>
      </c>
      <c r="C30" s="163" t="s">
        <v>104</v>
      </c>
      <c r="D30" s="57">
        <f t="shared" si="2"/>
        <v>120</v>
      </c>
      <c r="E30" s="57">
        <f t="shared" si="4"/>
        <v>40</v>
      </c>
      <c r="F30" s="57">
        <f t="shared" si="3"/>
        <v>80</v>
      </c>
      <c r="G30" s="66">
        <v>40</v>
      </c>
      <c r="H30" s="62"/>
      <c r="I30" s="34">
        <v>0</v>
      </c>
      <c r="J30" s="211">
        <v>0</v>
      </c>
      <c r="K30" s="34">
        <v>80</v>
      </c>
      <c r="L30" s="36">
        <v>0</v>
      </c>
      <c r="M30" s="34">
        <v>0</v>
      </c>
      <c r="N30" s="36">
        <v>0</v>
      </c>
      <c r="O30" s="34">
        <v>0</v>
      </c>
      <c r="P30" s="35">
        <v>0</v>
      </c>
    </row>
    <row r="31" spans="1:16" ht="19.5" customHeight="1" thickBot="1">
      <c r="A31" s="214" t="s">
        <v>59</v>
      </c>
      <c r="B31" s="218" t="s">
        <v>109</v>
      </c>
      <c r="C31" s="163" t="s">
        <v>46</v>
      </c>
      <c r="D31" s="57">
        <f t="shared" si="2"/>
        <v>78</v>
      </c>
      <c r="E31" s="57">
        <f t="shared" si="4"/>
        <v>26</v>
      </c>
      <c r="F31" s="57">
        <f t="shared" si="3"/>
        <v>52</v>
      </c>
      <c r="G31" s="66">
        <v>30</v>
      </c>
      <c r="H31" s="62"/>
      <c r="I31" s="34">
        <v>0</v>
      </c>
      <c r="J31" s="211">
        <v>0</v>
      </c>
      <c r="K31" s="34">
        <v>0</v>
      </c>
      <c r="L31" s="36">
        <v>52</v>
      </c>
      <c r="M31" s="34">
        <v>0</v>
      </c>
      <c r="N31" s="36">
        <v>0</v>
      </c>
      <c r="O31" s="34">
        <v>0</v>
      </c>
      <c r="P31" s="35">
        <v>0</v>
      </c>
    </row>
    <row r="32" spans="1:16" ht="18.75" customHeight="1" thickBot="1">
      <c r="A32" s="214" t="s">
        <v>60</v>
      </c>
      <c r="B32" s="217" t="s">
        <v>236</v>
      </c>
      <c r="C32" s="163" t="s">
        <v>417</v>
      </c>
      <c r="D32" s="57">
        <f t="shared" si="2"/>
        <v>96</v>
      </c>
      <c r="E32" s="57">
        <f t="shared" si="4"/>
        <v>32</v>
      </c>
      <c r="F32" s="57">
        <f t="shared" si="3"/>
        <v>64</v>
      </c>
      <c r="G32" s="66">
        <v>26</v>
      </c>
      <c r="H32" s="62"/>
      <c r="I32" s="34">
        <v>0</v>
      </c>
      <c r="J32" s="211">
        <v>0</v>
      </c>
      <c r="K32" s="34">
        <v>64</v>
      </c>
      <c r="L32" s="36">
        <v>0</v>
      </c>
      <c r="M32" s="34">
        <v>0</v>
      </c>
      <c r="N32" s="36">
        <v>0</v>
      </c>
      <c r="O32" s="34">
        <v>0</v>
      </c>
      <c r="P32" s="35">
        <v>0</v>
      </c>
    </row>
    <row r="33" spans="1:19" ht="23.25" customHeight="1" thickBot="1">
      <c r="A33" s="214" t="s">
        <v>61</v>
      </c>
      <c r="B33" s="219" t="s">
        <v>237</v>
      </c>
      <c r="C33" s="220" t="s">
        <v>46</v>
      </c>
      <c r="D33" s="221">
        <f t="shared" si="2"/>
        <v>72</v>
      </c>
      <c r="E33" s="57">
        <f t="shared" si="4"/>
        <v>24</v>
      </c>
      <c r="F33" s="221">
        <f t="shared" si="3"/>
        <v>48</v>
      </c>
      <c r="G33" s="222">
        <v>10</v>
      </c>
      <c r="H33" s="35"/>
      <c r="I33" s="34">
        <v>0</v>
      </c>
      <c r="J33" s="211">
        <v>0</v>
      </c>
      <c r="K33" s="34">
        <v>0</v>
      </c>
      <c r="L33" s="36">
        <v>0</v>
      </c>
      <c r="M33" s="34">
        <v>0</v>
      </c>
      <c r="N33" s="36">
        <v>0</v>
      </c>
      <c r="O33" s="34">
        <v>0</v>
      </c>
      <c r="P33" s="35">
        <v>48</v>
      </c>
    </row>
    <row r="34" spans="1:19" ht="21.75" customHeight="1" thickBot="1">
      <c r="A34" s="214" t="s">
        <v>111</v>
      </c>
      <c r="B34" s="217" t="s">
        <v>62</v>
      </c>
      <c r="C34" s="163" t="s">
        <v>46</v>
      </c>
      <c r="D34" s="57">
        <f t="shared" si="2"/>
        <v>102</v>
      </c>
      <c r="E34" s="57">
        <f t="shared" si="4"/>
        <v>34</v>
      </c>
      <c r="F34" s="57">
        <f t="shared" si="3"/>
        <v>68</v>
      </c>
      <c r="G34" s="66">
        <v>48</v>
      </c>
      <c r="H34" s="62"/>
      <c r="I34" s="34">
        <v>0</v>
      </c>
      <c r="J34" s="211">
        <v>0</v>
      </c>
      <c r="K34" s="34">
        <v>0</v>
      </c>
      <c r="L34" s="36">
        <v>0</v>
      </c>
      <c r="M34" s="34">
        <v>0</v>
      </c>
      <c r="N34" s="36">
        <v>68</v>
      </c>
      <c r="O34" s="34">
        <v>0</v>
      </c>
      <c r="P34" s="35">
        <v>0</v>
      </c>
      <c r="Q34" s="58">
        <f>SUM(F23:F34)</f>
        <v>792</v>
      </c>
      <c r="R34" s="58">
        <f>SUM(E23:E34)</f>
        <v>396</v>
      </c>
      <c r="S34" s="58">
        <f>SUM(D23:D34)</f>
        <v>1188</v>
      </c>
    </row>
    <row r="35" spans="1:19" ht="19.5" customHeight="1" thickBot="1">
      <c r="A35" s="214" t="s">
        <v>112</v>
      </c>
      <c r="B35" s="217" t="s">
        <v>238</v>
      </c>
      <c r="C35" s="163" t="s">
        <v>104</v>
      </c>
      <c r="D35" s="57">
        <f t="shared" ref="D35:D43" si="5">E35+F35</f>
        <v>127</v>
      </c>
      <c r="E35" s="57">
        <v>42</v>
      </c>
      <c r="F35" s="57">
        <f t="shared" si="3"/>
        <v>85</v>
      </c>
      <c r="G35" s="66">
        <v>40</v>
      </c>
      <c r="H35" s="62"/>
      <c r="I35" s="34">
        <v>0</v>
      </c>
      <c r="J35" s="211">
        <v>0</v>
      </c>
      <c r="K35" s="34">
        <v>0</v>
      </c>
      <c r="L35" s="36">
        <v>0</v>
      </c>
      <c r="M35" s="34">
        <v>0</v>
      </c>
      <c r="N35" s="36">
        <v>85</v>
      </c>
      <c r="O35" s="34">
        <v>0</v>
      </c>
      <c r="P35" s="35">
        <v>0</v>
      </c>
    </row>
    <row r="36" spans="1:19" ht="19.5" customHeight="1" thickBot="1">
      <c r="A36" s="214" t="s">
        <v>113</v>
      </c>
      <c r="B36" s="297" t="s">
        <v>239</v>
      </c>
      <c r="C36" s="298" t="s">
        <v>173</v>
      </c>
      <c r="D36" s="299">
        <f t="shared" si="5"/>
        <v>90</v>
      </c>
      <c r="E36" s="57">
        <f t="shared" si="4"/>
        <v>30</v>
      </c>
      <c r="F36" s="299">
        <f t="shared" ref="F36:F42" si="6">SUM(I36:P36)</f>
        <v>60</v>
      </c>
      <c r="G36" s="300">
        <v>40</v>
      </c>
      <c r="H36" s="301"/>
      <c r="I36" s="108">
        <v>0</v>
      </c>
      <c r="J36" s="302">
        <v>0</v>
      </c>
      <c r="K36" s="108">
        <v>0</v>
      </c>
      <c r="L36" s="109">
        <v>0</v>
      </c>
      <c r="M36" s="108">
        <v>0</v>
      </c>
      <c r="N36" s="109">
        <v>0</v>
      </c>
      <c r="O36" s="108">
        <v>36</v>
      </c>
      <c r="P36" s="224">
        <v>24</v>
      </c>
    </row>
    <row r="37" spans="1:19" ht="33" customHeight="1" thickBot="1">
      <c r="A37" s="296" t="s">
        <v>114</v>
      </c>
      <c r="B37" s="307" t="s">
        <v>240</v>
      </c>
      <c r="C37" s="308" t="s">
        <v>173</v>
      </c>
      <c r="D37" s="309">
        <f t="shared" si="5"/>
        <v>140</v>
      </c>
      <c r="E37" s="57">
        <v>46</v>
      </c>
      <c r="F37" s="309">
        <f t="shared" si="6"/>
        <v>94</v>
      </c>
      <c r="G37" s="309">
        <v>60</v>
      </c>
      <c r="H37" s="309"/>
      <c r="I37" s="309">
        <v>0</v>
      </c>
      <c r="J37" s="309">
        <v>0</v>
      </c>
      <c r="K37" s="309">
        <v>0</v>
      </c>
      <c r="L37" s="309">
        <v>34</v>
      </c>
      <c r="M37" s="310">
        <v>60</v>
      </c>
      <c r="N37" s="310">
        <v>0</v>
      </c>
      <c r="O37" s="309">
        <v>0</v>
      </c>
      <c r="P37" s="309">
        <v>0</v>
      </c>
    </row>
    <row r="38" spans="1:19" s="53" customFormat="1" ht="21" customHeight="1" thickBot="1">
      <c r="A38" s="296" t="s">
        <v>119</v>
      </c>
      <c r="B38" s="307" t="s">
        <v>241</v>
      </c>
      <c r="C38" s="308" t="s">
        <v>104</v>
      </c>
      <c r="D38" s="309">
        <f t="shared" si="5"/>
        <v>108</v>
      </c>
      <c r="E38" s="57">
        <f t="shared" si="4"/>
        <v>36</v>
      </c>
      <c r="F38" s="309">
        <f t="shared" si="6"/>
        <v>72</v>
      </c>
      <c r="G38" s="309">
        <v>40</v>
      </c>
      <c r="H38" s="309"/>
      <c r="I38" s="309">
        <v>0</v>
      </c>
      <c r="J38" s="309">
        <v>0</v>
      </c>
      <c r="K38" s="309">
        <v>0</v>
      </c>
      <c r="L38" s="309">
        <v>0</v>
      </c>
      <c r="M38" s="310">
        <v>72</v>
      </c>
      <c r="N38" s="310">
        <v>0</v>
      </c>
      <c r="O38" s="309">
        <v>0</v>
      </c>
      <c r="P38" s="309">
        <v>0</v>
      </c>
    </row>
    <row r="39" spans="1:19" ht="17.25" customHeight="1" thickBot="1">
      <c r="A39" s="296" t="s">
        <v>243</v>
      </c>
      <c r="B39" s="307" t="s">
        <v>101</v>
      </c>
      <c r="C39" s="308" t="s">
        <v>46</v>
      </c>
      <c r="D39" s="309">
        <f t="shared" si="5"/>
        <v>74</v>
      </c>
      <c r="E39" s="57">
        <v>24</v>
      </c>
      <c r="F39" s="309">
        <f t="shared" si="6"/>
        <v>50</v>
      </c>
      <c r="G39" s="309">
        <v>10</v>
      </c>
      <c r="H39" s="309"/>
      <c r="I39" s="309">
        <v>0</v>
      </c>
      <c r="J39" s="309">
        <v>0</v>
      </c>
      <c r="K39" s="309">
        <v>0</v>
      </c>
      <c r="L39" s="309">
        <v>0</v>
      </c>
      <c r="M39" s="310">
        <v>0</v>
      </c>
      <c r="N39" s="310">
        <v>50</v>
      </c>
      <c r="O39" s="309">
        <v>0</v>
      </c>
      <c r="P39" s="309">
        <v>0</v>
      </c>
    </row>
    <row r="40" spans="1:19" ht="19.5" customHeight="1" thickBot="1">
      <c r="A40" s="75" t="s">
        <v>244</v>
      </c>
      <c r="B40" s="303" t="s">
        <v>242</v>
      </c>
      <c r="C40" s="304" t="s">
        <v>46</v>
      </c>
      <c r="D40" s="305">
        <f t="shared" si="5"/>
        <v>129</v>
      </c>
      <c r="E40" s="57">
        <v>44</v>
      </c>
      <c r="F40" s="305">
        <f t="shared" si="6"/>
        <v>85</v>
      </c>
      <c r="G40" s="23">
        <v>40</v>
      </c>
      <c r="H40" s="26"/>
      <c r="I40" s="306">
        <v>0</v>
      </c>
      <c r="J40" s="305">
        <v>0</v>
      </c>
      <c r="K40" s="306">
        <v>0</v>
      </c>
      <c r="L40" s="305">
        <v>0</v>
      </c>
      <c r="M40" s="165">
        <v>0</v>
      </c>
      <c r="N40" s="221">
        <v>85</v>
      </c>
      <c r="O40" s="306">
        <v>0</v>
      </c>
      <c r="P40" s="305">
        <v>0</v>
      </c>
    </row>
    <row r="41" spans="1:19" ht="21" customHeight="1" thickBot="1">
      <c r="A41" s="214" t="s">
        <v>245</v>
      </c>
      <c r="B41" s="223" t="s">
        <v>387</v>
      </c>
      <c r="C41" s="79" t="s">
        <v>46</v>
      </c>
      <c r="D41" s="110">
        <f t="shared" si="5"/>
        <v>80</v>
      </c>
      <c r="E41" s="57">
        <v>26</v>
      </c>
      <c r="F41" s="110">
        <f t="shared" si="6"/>
        <v>54</v>
      </c>
      <c r="G41" s="108">
        <v>30</v>
      </c>
      <c r="H41" s="224"/>
      <c r="I41" s="102">
        <v>0</v>
      </c>
      <c r="J41" s="110">
        <v>0</v>
      </c>
      <c r="K41" s="102">
        <v>0</v>
      </c>
      <c r="L41" s="110">
        <v>0</v>
      </c>
      <c r="M41" s="102">
        <v>0</v>
      </c>
      <c r="N41" s="110">
        <v>0</v>
      </c>
      <c r="O41" s="102">
        <v>0</v>
      </c>
      <c r="P41" s="110">
        <v>54</v>
      </c>
    </row>
    <row r="42" spans="1:19" ht="29.25" customHeight="1" thickBot="1">
      <c r="A42" s="329" t="s">
        <v>246</v>
      </c>
      <c r="B42" s="330" t="s">
        <v>110</v>
      </c>
      <c r="C42" s="331" t="s">
        <v>46</v>
      </c>
      <c r="D42" s="68">
        <f t="shared" si="5"/>
        <v>72</v>
      </c>
      <c r="E42" s="299">
        <f t="shared" si="4"/>
        <v>24</v>
      </c>
      <c r="F42" s="68">
        <f t="shared" si="6"/>
        <v>48</v>
      </c>
      <c r="G42" s="71">
        <v>10</v>
      </c>
      <c r="H42" s="332"/>
      <c r="I42" s="333">
        <v>0</v>
      </c>
      <c r="J42" s="68">
        <v>0</v>
      </c>
      <c r="K42" s="333">
        <v>0</v>
      </c>
      <c r="L42" s="68">
        <v>0</v>
      </c>
      <c r="M42" s="334">
        <v>0</v>
      </c>
      <c r="N42" s="299">
        <v>0</v>
      </c>
      <c r="O42" s="333">
        <v>0</v>
      </c>
      <c r="P42" s="68">
        <v>48</v>
      </c>
    </row>
    <row r="43" spans="1:19" ht="22.5" customHeight="1" thickBot="1">
      <c r="A43" s="335" t="s">
        <v>441</v>
      </c>
      <c r="B43" s="336" t="s">
        <v>442</v>
      </c>
      <c r="C43" s="337" t="s">
        <v>46</v>
      </c>
      <c r="D43" s="68">
        <f t="shared" si="5"/>
        <v>54</v>
      </c>
      <c r="E43" s="299">
        <f t="shared" si="4"/>
        <v>18</v>
      </c>
      <c r="F43" s="337">
        <f>SUM(I43:P43)</f>
        <v>36</v>
      </c>
      <c r="G43" s="337">
        <v>12</v>
      </c>
      <c r="H43" s="336"/>
      <c r="I43" s="336">
        <v>0</v>
      </c>
      <c r="J43" s="336">
        <v>0</v>
      </c>
      <c r="K43" s="337">
        <v>0</v>
      </c>
      <c r="L43" s="337">
        <v>0</v>
      </c>
      <c r="M43" s="338">
        <v>36</v>
      </c>
      <c r="N43" s="338">
        <v>0</v>
      </c>
      <c r="O43" s="337">
        <v>0</v>
      </c>
      <c r="P43" s="339">
        <v>0</v>
      </c>
      <c r="Q43" s="58">
        <f>SUM(F35:F42)</f>
        <v>548</v>
      </c>
      <c r="R43" s="58">
        <f>SUM(E35:E42)</f>
        <v>272</v>
      </c>
      <c r="S43" s="58">
        <f>SUM(D35:D42)</f>
        <v>820</v>
      </c>
    </row>
    <row r="44" spans="1:19">
      <c r="F44" s="4"/>
      <c r="G44" s="4"/>
    </row>
  </sheetData>
  <mergeCells count="27">
    <mergeCell ref="A5:P5"/>
    <mergeCell ref="A7:A14"/>
    <mergeCell ref="B7:B14"/>
    <mergeCell ref="C7:C14"/>
    <mergeCell ref="L10:L14"/>
    <mergeCell ref="H11:H14"/>
    <mergeCell ref="N10:N14"/>
    <mergeCell ref="M9:N9"/>
    <mergeCell ref="K9:L9"/>
    <mergeCell ref="O9:P9"/>
    <mergeCell ref="O10:O14"/>
    <mergeCell ref="A2:P2"/>
    <mergeCell ref="A3:P3"/>
    <mergeCell ref="D7:H8"/>
    <mergeCell ref="G11:G14"/>
    <mergeCell ref="P10:P14"/>
    <mergeCell ref="I7:P8"/>
    <mergeCell ref="D9:D14"/>
    <mergeCell ref="K10:K14"/>
    <mergeCell ref="F10:F14"/>
    <mergeCell ref="E9:E14"/>
    <mergeCell ref="F9:H9"/>
    <mergeCell ref="M10:M14"/>
    <mergeCell ref="I9:J9"/>
    <mergeCell ref="G10:H10"/>
    <mergeCell ref="I10:I14"/>
    <mergeCell ref="J10:J14"/>
  </mergeCells>
  <phoneticPr fontId="14" type="noConversion"/>
  <conditionalFormatting sqref="F23:F42">
    <cfRule type="expression" dxfId="2" priority="1" stopIfTrue="1">
      <formula>F23&lt;&gt;#REF!+G23+H23</formula>
    </cfRule>
  </conditionalFormatting>
  <pageMargins left="0.98425196850393704" right="0.23622047244094491" top="0.51181102362204722" bottom="0.47244094488188981" header="0.51181102362204722" footer="0.51181102362204722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1"/>
  <sheetViews>
    <sheetView view="pageBreakPreview" zoomScale="70" zoomScaleNormal="75" zoomScaleSheetLayoutView="70" workbookViewId="0">
      <selection activeCell="I8" sqref="I8:P12"/>
    </sheetView>
  </sheetViews>
  <sheetFormatPr defaultRowHeight="12.75"/>
  <cols>
    <col min="1" max="1" width="11.5703125" style="1" customWidth="1"/>
    <col min="2" max="2" width="53.42578125" style="1" customWidth="1"/>
    <col min="3" max="3" width="14.85546875" style="1" customWidth="1"/>
    <col min="4" max="6" width="7.5703125" style="1" customWidth="1"/>
    <col min="7" max="7" width="9.42578125" style="1" customWidth="1"/>
    <col min="8" max="8" width="9.28515625" style="1" customWidth="1"/>
    <col min="9" max="10" width="7.5703125" style="1" customWidth="1"/>
    <col min="11" max="16" width="7.5703125" style="4" customWidth="1"/>
    <col min="17" max="16384" width="9.140625" style="1"/>
  </cols>
  <sheetData>
    <row r="1" spans="1:16" ht="15.75">
      <c r="A1" s="6" t="s">
        <v>63</v>
      </c>
      <c r="B1" s="80"/>
      <c r="C1" s="80"/>
      <c r="D1" s="80"/>
      <c r="E1" s="80"/>
      <c r="J1" s="82"/>
      <c r="K1" s="82"/>
      <c r="L1" s="82"/>
      <c r="M1" s="82"/>
      <c r="N1" s="51"/>
      <c r="O1" s="51"/>
      <c r="P1" s="51"/>
    </row>
    <row r="2" spans="1:16" ht="15.75">
      <c r="A2" s="353" t="s">
        <v>18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</row>
    <row r="3" spans="1:16" ht="15.75">
      <c r="A3" s="398" t="s">
        <v>378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</row>
    <row r="4" spans="1:16" ht="15" customHeight="1" thickBot="1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30.75" customHeight="1" thickBot="1">
      <c r="A5" s="401" t="s">
        <v>2</v>
      </c>
      <c r="B5" s="402" t="s">
        <v>19</v>
      </c>
      <c r="C5" s="405" t="s">
        <v>20</v>
      </c>
      <c r="D5" s="409" t="s">
        <v>21</v>
      </c>
      <c r="E5" s="409"/>
      <c r="F5" s="409"/>
      <c r="G5" s="409"/>
      <c r="H5" s="409"/>
      <c r="I5" s="413" t="s">
        <v>28</v>
      </c>
      <c r="J5" s="357"/>
      <c r="K5" s="357"/>
      <c r="L5" s="357"/>
      <c r="M5" s="357"/>
      <c r="N5" s="357"/>
      <c r="O5" s="357"/>
      <c r="P5" s="357"/>
    </row>
    <row r="6" spans="1:16" ht="9.75" customHeight="1" thickBot="1">
      <c r="A6" s="401"/>
      <c r="B6" s="403"/>
      <c r="C6" s="406"/>
      <c r="D6" s="410"/>
      <c r="E6" s="410"/>
      <c r="F6" s="410"/>
      <c r="G6" s="410"/>
      <c r="H6" s="410"/>
      <c r="I6" s="414"/>
      <c r="J6" s="359"/>
      <c r="K6" s="359"/>
      <c r="L6" s="359"/>
      <c r="M6" s="359"/>
      <c r="N6" s="359"/>
      <c r="O6" s="359"/>
      <c r="P6" s="359"/>
    </row>
    <row r="7" spans="1:16" ht="15" customHeight="1" thickBot="1">
      <c r="A7" s="401"/>
      <c r="B7" s="403"/>
      <c r="C7" s="406"/>
      <c r="D7" s="415" t="s">
        <v>22</v>
      </c>
      <c r="E7" s="405" t="s">
        <v>23</v>
      </c>
      <c r="F7" s="417" t="s">
        <v>24</v>
      </c>
      <c r="G7" s="418"/>
      <c r="H7" s="419"/>
      <c r="I7" s="420" t="s">
        <v>14</v>
      </c>
      <c r="J7" s="421"/>
      <c r="K7" s="361" t="s">
        <v>15</v>
      </c>
      <c r="L7" s="362"/>
      <c r="M7" s="361" t="s">
        <v>16</v>
      </c>
      <c r="N7" s="362"/>
      <c r="O7" s="361" t="s">
        <v>17</v>
      </c>
      <c r="P7" s="363"/>
    </row>
    <row r="8" spans="1:16" ht="15" customHeight="1" thickBot="1">
      <c r="A8" s="401"/>
      <c r="B8" s="403"/>
      <c r="C8" s="406"/>
      <c r="D8" s="415"/>
      <c r="E8" s="406"/>
      <c r="F8" s="422" t="s">
        <v>25</v>
      </c>
      <c r="G8" s="425" t="s">
        <v>175</v>
      </c>
      <c r="H8" s="426"/>
      <c r="I8" s="390" t="s">
        <v>455</v>
      </c>
      <c r="J8" s="393" t="s">
        <v>456</v>
      </c>
      <c r="K8" s="349" t="s">
        <v>145</v>
      </c>
      <c r="L8" s="351" t="s">
        <v>193</v>
      </c>
      <c r="M8" s="349" t="s">
        <v>194</v>
      </c>
      <c r="N8" s="351" t="s">
        <v>195</v>
      </c>
      <c r="O8" s="349" t="s">
        <v>440</v>
      </c>
      <c r="P8" s="351" t="s">
        <v>439</v>
      </c>
    </row>
    <row r="9" spans="1:16" ht="15" customHeight="1" thickBot="1">
      <c r="A9" s="401"/>
      <c r="B9" s="403"/>
      <c r="C9" s="407"/>
      <c r="D9" s="416"/>
      <c r="E9" s="406"/>
      <c r="F9" s="423"/>
      <c r="G9" s="411" t="s">
        <v>174</v>
      </c>
      <c r="H9" s="427" t="s">
        <v>27</v>
      </c>
      <c r="I9" s="391"/>
      <c r="J9" s="394"/>
      <c r="K9" s="350"/>
      <c r="L9" s="352"/>
      <c r="M9" s="350"/>
      <c r="N9" s="352"/>
      <c r="O9" s="350"/>
      <c r="P9" s="352"/>
    </row>
    <row r="10" spans="1:16" ht="17.25" customHeight="1" thickBot="1">
      <c r="A10" s="401"/>
      <c r="B10" s="403"/>
      <c r="C10" s="406"/>
      <c r="D10" s="416"/>
      <c r="E10" s="406"/>
      <c r="F10" s="423"/>
      <c r="G10" s="412"/>
      <c r="H10" s="428"/>
      <c r="I10" s="391"/>
      <c r="J10" s="394"/>
      <c r="K10" s="350"/>
      <c r="L10" s="352"/>
      <c r="M10" s="350"/>
      <c r="N10" s="352"/>
      <c r="O10" s="350"/>
      <c r="P10" s="352"/>
    </row>
    <row r="11" spans="1:16" ht="20.25" customHeight="1" thickBot="1">
      <c r="A11" s="401"/>
      <c r="B11" s="403"/>
      <c r="C11" s="406"/>
      <c r="D11" s="416"/>
      <c r="E11" s="406"/>
      <c r="F11" s="423"/>
      <c r="G11" s="412"/>
      <c r="H11" s="428"/>
      <c r="I11" s="391"/>
      <c r="J11" s="394"/>
      <c r="K11" s="350"/>
      <c r="L11" s="352"/>
      <c r="M11" s="350"/>
      <c r="N11" s="352"/>
      <c r="O11" s="350"/>
      <c r="P11" s="352"/>
    </row>
    <row r="12" spans="1:16" ht="2.25" customHeight="1" thickBot="1">
      <c r="A12" s="401"/>
      <c r="B12" s="404"/>
      <c r="C12" s="408"/>
      <c r="D12" s="416"/>
      <c r="E12" s="408"/>
      <c r="F12" s="424"/>
      <c r="G12" s="412"/>
      <c r="H12" s="428"/>
      <c r="I12" s="392"/>
      <c r="J12" s="395"/>
      <c r="K12" s="350"/>
      <c r="L12" s="352"/>
      <c r="M12" s="350"/>
      <c r="N12" s="352"/>
      <c r="O12" s="350"/>
      <c r="P12" s="352"/>
    </row>
    <row r="13" spans="1:16" s="4" customFormat="1" ht="18" customHeight="1" thickBot="1">
      <c r="A13" s="9">
        <v>1</v>
      </c>
      <c r="B13" s="10">
        <v>2</v>
      </c>
      <c r="C13" s="7">
        <v>3</v>
      </c>
      <c r="D13" s="7">
        <v>4</v>
      </c>
      <c r="E13" s="7">
        <v>5</v>
      </c>
      <c r="F13" s="7">
        <v>6</v>
      </c>
      <c r="G13" s="13">
        <v>8</v>
      </c>
      <c r="H13" s="10">
        <v>9</v>
      </c>
      <c r="I13" s="9">
        <v>10</v>
      </c>
      <c r="J13" s="10">
        <v>11</v>
      </c>
      <c r="K13" s="9">
        <v>12</v>
      </c>
      <c r="L13" s="10">
        <v>13</v>
      </c>
      <c r="M13" s="9">
        <v>14</v>
      </c>
      <c r="N13" s="10">
        <v>15</v>
      </c>
      <c r="O13" s="9">
        <v>16</v>
      </c>
      <c r="P13" s="10">
        <v>17</v>
      </c>
    </row>
    <row r="14" spans="1:16" ht="13.5" hidden="1" customHeight="1" thickBot="1">
      <c r="A14" s="11"/>
      <c r="B14" s="12"/>
      <c r="C14" s="3"/>
      <c r="D14" s="3"/>
      <c r="E14" s="3"/>
      <c r="F14" s="3"/>
      <c r="G14" s="15"/>
      <c r="H14" s="12"/>
      <c r="I14" s="14"/>
      <c r="J14" s="12"/>
      <c r="K14" s="16"/>
      <c r="L14" s="17"/>
      <c r="M14" s="16"/>
      <c r="N14" s="17"/>
      <c r="O14" s="16"/>
      <c r="P14" s="18"/>
    </row>
    <row r="15" spans="1:16" ht="13.5" hidden="1" customHeight="1" thickBot="1">
      <c r="A15" s="11"/>
      <c r="B15" s="12"/>
      <c r="C15" s="3"/>
      <c r="D15" s="3"/>
      <c r="E15" s="3"/>
      <c r="F15" s="3"/>
      <c r="G15" s="15"/>
      <c r="H15" s="12"/>
      <c r="I15" s="14"/>
      <c r="J15" s="12"/>
      <c r="K15" s="16"/>
      <c r="L15" s="17"/>
      <c r="M15" s="16"/>
      <c r="N15" s="17"/>
      <c r="O15" s="16"/>
      <c r="P15" s="18"/>
    </row>
    <row r="16" spans="1:16" ht="13.5" hidden="1" customHeight="1" thickBot="1">
      <c r="A16" s="11"/>
      <c r="B16" s="12"/>
      <c r="C16" s="3"/>
      <c r="D16" s="3"/>
      <c r="E16" s="3"/>
      <c r="F16" s="3"/>
      <c r="G16" s="15"/>
      <c r="H16" s="12"/>
      <c r="I16" s="14"/>
      <c r="J16" s="12"/>
      <c r="K16" s="16"/>
      <c r="L16" s="17"/>
      <c r="M16" s="16"/>
      <c r="N16" s="17"/>
      <c r="O16" s="16"/>
      <c r="P16" s="18"/>
    </row>
    <row r="17" spans="1:21" ht="13.5" hidden="1" customHeight="1" thickBot="1">
      <c r="A17" s="11"/>
      <c r="B17" s="12"/>
      <c r="C17" s="3"/>
      <c r="D17" s="3"/>
      <c r="E17" s="3"/>
      <c r="F17" s="3"/>
      <c r="G17" s="15"/>
      <c r="H17" s="12"/>
      <c r="I17" s="14"/>
      <c r="J17" s="12"/>
      <c r="K17" s="16"/>
      <c r="L17" s="17"/>
      <c r="M17" s="16"/>
      <c r="N17" s="17"/>
      <c r="O17" s="16"/>
      <c r="P17" s="18"/>
    </row>
    <row r="18" spans="1:21" ht="13.5" hidden="1" customHeight="1" thickBot="1">
      <c r="A18" s="11"/>
      <c r="B18" s="12"/>
      <c r="C18" s="3"/>
      <c r="D18" s="3"/>
      <c r="E18" s="3"/>
      <c r="F18" s="3"/>
      <c r="G18" s="15"/>
      <c r="H18" s="12"/>
      <c r="I18" s="14"/>
      <c r="J18" s="12"/>
      <c r="K18" s="16"/>
      <c r="L18" s="17"/>
      <c r="M18" s="16"/>
      <c r="N18" s="17"/>
      <c r="O18" s="16"/>
      <c r="P18" s="18"/>
    </row>
    <row r="19" spans="1:21" s="49" customFormat="1" ht="27" customHeight="1" thickBot="1">
      <c r="A19" s="154" t="s">
        <v>64</v>
      </c>
      <c r="B19" s="155" t="s">
        <v>65</v>
      </c>
      <c r="C19" s="144" t="s">
        <v>452</v>
      </c>
      <c r="D19" s="145">
        <f>D20+D27+D31+'5'!D19+'5'!D24+'5'!D43</f>
        <v>2352</v>
      </c>
      <c r="E19" s="145">
        <f>E20+E27+E31+'5'!E19+'5'!E24+'5'!E43</f>
        <v>520</v>
      </c>
      <c r="F19" s="145">
        <f>F20+F27+F31+'5'!F19+'5'!F24+'5'!F43</f>
        <v>1868</v>
      </c>
      <c r="G19" s="145">
        <f>G20+G27+G31+'5'!G19+'5'!G24+'5'!G43</f>
        <v>498</v>
      </c>
      <c r="H19" s="145">
        <f>H20+H27+H31+'5'!H19+'5'!H24+'5'!H43</f>
        <v>60</v>
      </c>
      <c r="I19" s="145">
        <f>I20+I27+I31+'5'!I19+'5'!I24+'5'!I43</f>
        <v>0</v>
      </c>
      <c r="J19" s="145">
        <f>J20+J27+J31+'5'!J19+'5'!J24+'5'!J43</f>
        <v>0</v>
      </c>
      <c r="K19" s="145">
        <f>K20+K27+K31+'5'!K19+'5'!K24+'5'!K43</f>
        <v>0</v>
      </c>
      <c r="L19" s="145">
        <f>L20+L27+L31+'5'!L19+'5'!L24+'5'!L43</f>
        <v>442</v>
      </c>
      <c r="M19" s="145">
        <f>M20+M27+M31+'5'!M19+'5'!M24+'5'!M43</f>
        <v>360</v>
      </c>
      <c r="N19" s="145">
        <f>N20+N27+N31+'5'!N19+'5'!N24+'5'!N43</f>
        <v>460</v>
      </c>
      <c r="O19" s="145">
        <f>O20+O27+O31+'5'!O19+'5'!O24+'5'!O43</f>
        <v>414</v>
      </c>
      <c r="P19" s="145">
        <f>P20+P27+P31+'5'!P19+'5'!P24+'5'!P43</f>
        <v>192</v>
      </c>
      <c r="U19" s="49">
        <f>48+46+608+234</f>
        <v>936</v>
      </c>
    </row>
    <row r="20" spans="1:21" ht="31.5" customHeight="1" thickBot="1">
      <c r="A20" s="147" t="s">
        <v>66</v>
      </c>
      <c r="B20" s="148" t="s">
        <v>247</v>
      </c>
      <c r="C20" s="144" t="s">
        <v>449</v>
      </c>
      <c r="D20" s="149">
        <f t="shared" ref="D20:L20" si="0">D21+D22+D23+D24+D25+D26</f>
        <v>531</v>
      </c>
      <c r="E20" s="149">
        <f t="shared" si="0"/>
        <v>129</v>
      </c>
      <c r="F20" s="149">
        <f t="shared" si="0"/>
        <v>438</v>
      </c>
      <c r="G20" s="149">
        <f t="shared" si="0"/>
        <v>118</v>
      </c>
      <c r="H20" s="149">
        <f t="shared" si="0"/>
        <v>30</v>
      </c>
      <c r="I20" s="149">
        <f t="shared" si="0"/>
        <v>0</v>
      </c>
      <c r="J20" s="149">
        <f t="shared" si="0"/>
        <v>0</v>
      </c>
      <c r="K20" s="149">
        <f t="shared" si="0"/>
        <v>0</v>
      </c>
      <c r="L20" s="149">
        <f t="shared" si="0"/>
        <v>138</v>
      </c>
      <c r="M20" s="149">
        <f>M21+M22+M23+M24+M25+M26</f>
        <v>300</v>
      </c>
      <c r="N20" s="149">
        <f>N21+N22+N23+N24+N25+N26</f>
        <v>0</v>
      </c>
      <c r="O20" s="149">
        <f>O21+O22+O23+O24+O25+O26</f>
        <v>0</v>
      </c>
      <c r="P20" s="149">
        <f>P21+P22+P23+P24+P25+P26</f>
        <v>0</v>
      </c>
      <c r="U20" s="1">
        <f>1404+488+192+1340+1904</f>
        <v>5328</v>
      </c>
    </row>
    <row r="21" spans="1:21" ht="48.75" customHeight="1" thickBot="1">
      <c r="A21" s="225" t="s">
        <v>67</v>
      </c>
      <c r="B21" s="83" t="s">
        <v>248</v>
      </c>
      <c r="C21" s="79" t="s">
        <v>391</v>
      </c>
      <c r="D21" s="57">
        <f>E21+F21</f>
        <v>141</v>
      </c>
      <c r="E21" s="226">
        <v>47</v>
      </c>
      <c r="F21" s="57">
        <f t="shared" ref="F21:F26" si="1">SUM(I21:P21)</f>
        <v>94</v>
      </c>
      <c r="G21" s="66">
        <v>40</v>
      </c>
      <c r="H21" s="62">
        <v>30</v>
      </c>
      <c r="I21" s="34">
        <v>0</v>
      </c>
      <c r="J21" s="211">
        <v>0</v>
      </c>
      <c r="K21" s="34">
        <v>0</v>
      </c>
      <c r="L21" s="36">
        <v>34</v>
      </c>
      <c r="M21" s="34">
        <v>60</v>
      </c>
      <c r="N21" s="36">
        <v>0</v>
      </c>
      <c r="O21" s="34">
        <v>0</v>
      </c>
      <c r="P21" s="35">
        <v>0</v>
      </c>
    </row>
    <row r="22" spans="1:21" ht="40.5" customHeight="1" thickBot="1">
      <c r="A22" s="225" t="s">
        <v>115</v>
      </c>
      <c r="B22" s="227" t="s">
        <v>249</v>
      </c>
      <c r="C22" s="79" t="s">
        <v>303</v>
      </c>
      <c r="D22" s="57">
        <f>E22+F22</f>
        <v>72</v>
      </c>
      <c r="E22" s="226">
        <f>F22*0.5</f>
        <v>24</v>
      </c>
      <c r="F22" s="57">
        <f t="shared" si="1"/>
        <v>48</v>
      </c>
      <c r="G22" s="66">
        <v>24</v>
      </c>
      <c r="H22" s="62"/>
      <c r="I22" s="34">
        <v>0</v>
      </c>
      <c r="J22" s="211">
        <v>0</v>
      </c>
      <c r="K22" s="34">
        <v>0</v>
      </c>
      <c r="L22" s="36">
        <v>0</v>
      </c>
      <c r="M22" s="34">
        <v>48</v>
      </c>
      <c r="N22" s="36">
        <v>0</v>
      </c>
      <c r="O22" s="34">
        <v>0</v>
      </c>
      <c r="P22" s="35">
        <v>0</v>
      </c>
    </row>
    <row r="23" spans="1:21" ht="41.25" customHeight="1" thickBot="1">
      <c r="A23" s="225" t="s">
        <v>116</v>
      </c>
      <c r="B23" s="228" t="s">
        <v>250</v>
      </c>
      <c r="C23" s="79" t="s">
        <v>303</v>
      </c>
      <c r="D23" s="57">
        <f>E23+F23</f>
        <v>72</v>
      </c>
      <c r="E23" s="226">
        <f>F23*0.5</f>
        <v>24</v>
      </c>
      <c r="F23" s="57">
        <f t="shared" si="1"/>
        <v>48</v>
      </c>
      <c r="G23" s="66">
        <v>24</v>
      </c>
      <c r="H23" s="62"/>
      <c r="I23" s="34">
        <v>0</v>
      </c>
      <c r="J23" s="211">
        <v>0</v>
      </c>
      <c r="K23" s="34">
        <v>0</v>
      </c>
      <c r="L23" s="36">
        <v>0</v>
      </c>
      <c r="M23" s="34">
        <v>48</v>
      </c>
      <c r="N23" s="36">
        <v>0</v>
      </c>
      <c r="O23" s="34">
        <v>0</v>
      </c>
      <c r="P23" s="35">
        <v>0</v>
      </c>
    </row>
    <row r="24" spans="1:21" ht="25.5" customHeight="1" thickBot="1">
      <c r="A24" s="311" t="s">
        <v>388</v>
      </c>
      <c r="B24" s="312" t="s">
        <v>389</v>
      </c>
      <c r="C24" s="79" t="s">
        <v>390</v>
      </c>
      <c r="D24" s="57">
        <f>E24+F24</f>
        <v>102</v>
      </c>
      <c r="E24" s="226">
        <f>F24*0.5</f>
        <v>34</v>
      </c>
      <c r="F24" s="57">
        <f t="shared" si="1"/>
        <v>68</v>
      </c>
      <c r="G24" s="66">
        <v>30</v>
      </c>
      <c r="H24" s="62"/>
      <c r="I24" s="34">
        <v>0</v>
      </c>
      <c r="J24" s="211">
        <v>0</v>
      </c>
      <c r="K24" s="34">
        <v>0</v>
      </c>
      <c r="L24" s="36">
        <v>68</v>
      </c>
      <c r="M24" s="34">
        <v>0</v>
      </c>
      <c r="N24" s="36">
        <v>0</v>
      </c>
      <c r="O24" s="34">
        <v>0</v>
      </c>
      <c r="P24" s="35">
        <v>0</v>
      </c>
    </row>
    <row r="25" spans="1:21" ht="19.5" customHeight="1" thickBot="1">
      <c r="A25" s="156" t="s">
        <v>68</v>
      </c>
      <c r="B25" s="157" t="s">
        <v>8</v>
      </c>
      <c r="C25" s="158" t="s">
        <v>46</v>
      </c>
      <c r="D25" s="159"/>
      <c r="E25" s="159"/>
      <c r="F25" s="159">
        <f t="shared" si="1"/>
        <v>36</v>
      </c>
      <c r="G25" s="160"/>
      <c r="H25" s="161"/>
      <c r="I25" s="47">
        <v>0</v>
      </c>
      <c r="J25" s="162">
        <v>0</v>
      </c>
      <c r="K25" s="47">
        <v>0</v>
      </c>
      <c r="L25" s="48">
        <v>36</v>
      </c>
      <c r="M25" s="47">
        <v>0</v>
      </c>
      <c r="N25" s="48">
        <v>0</v>
      </c>
      <c r="O25" s="47">
        <v>0</v>
      </c>
      <c r="P25" s="45">
        <v>0</v>
      </c>
    </row>
    <row r="26" spans="1:21" ht="24.75" customHeight="1" thickBot="1">
      <c r="A26" s="156" t="s">
        <v>69</v>
      </c>
      <c r="B26" s="157" t="s">
        <v>70</v>
      </c>
      <c r="C26" s="158" t="s">
        <v>46</v>
      </c>
      <c r="D26" s="159">
        <f>E26+F26</f>
        <v>144</v>
      </c>
      <c r="E26" s="159"/>
      <c r="F26" s="159">
        <f t="shared" si="1"/>
        <v>144</v>
      </c>
      <c r="G26" s="160"/>
      <c r="H26" s="161"/>
      <c r="I26" s="47">
        <v>0</v>
      </c>
      <c r="J26" s="162">
        <v>0</v>
      </c>
      <c r="K26" s="47">
        <v>0</v>
      </c>
      <c r="L26" s="48">
        <v>0</v>
      </c>
      <c r="M26" s="47">
        <v>144</v>
      </c>
      <c r="N26" s="48">
        <v>0</v>
      </c>
      <c r="O26" s="47">
        <v>0</v>
      </c>
      <c r="P26" s="45">
        <v>0</v>
      </c>
    </row>
    <row r="27" spans="1:21" ht="45.75" customHeight="1" thickBot="1">
      <c r="A27" s="147" t="s">
        <v>71</v>
      </c>
      <c r="B27" s="148" t="s">
        <v>251</v>
      </c>
      <c r="C27" s="144" t="s">
        <v>345</v>
      </c>
      <c r="D27" s="149">
        <f>D28+D29+D30</f>
        <v>300</v>
      </c>
      <c r="E27" s="149">
        <f t="shared" ref="E27:P27" si="2">E28+E29+E30</f>
        <v>76</v>
      </c>
      <c r="F27" s="149">
        <f t="shared" si="2"/>
        <v>224</v>
      </c>
      <c r="G27" s="149">
        <f t="shared" si="2"/>
        <v>80</v>
      </c>
      <c r="H27" s="149">
        <f t="shared" si="2"/>
        <v>30</v>
      </c>
      <c r="I27" s="149">
        <f t="shared" si="2"/>
        <v>0</v>
      </c>
      <c r="J27" s="149">
        <f t="shared" si="2"/>
        <v>0</v>
      </c>
      <c r="K27" s="149">
        <f t="shared" si="2"/>
        <v>0</v>
      </c>
      <c r="L27" s="149">
        <f t="shared" si="2"/>
        <v>0</v>
      </c>
      <c r="M27" s="149">
        <f t="shared" si="2"/>
        <v>0</v>
      </c>
      <c r="N27" s="149">
        <f t="shared" si="2"/>
        <v>0</v>
      </c>
      <c r="O27" s="149">
        <f t="shared" si="2"/>
        <v>224</v>
      </c>
      <c r="P27" s="149">
        <f t="shared" si="2"/>
        <v>0</v>
      </c>
    </row>
    <row r="28" spans="1:21" ht="49.5" customHeight="1" thickBot="1">
      <c r="A28" s="225" t="s">
        <v>72</v>
      </c>
      <c r="B28" s="227" t="s">
        <v>252</v>
      </c>
      <c r="C28" s="209" t="s">
        <v>303</v>
      </c>
      <c r="D28" s="57">
        <f>E28+F28</f>
        <v>228</v>
      </c>
      <c r="E28" s="57">
        <f>F28*0.5</f>
        <v>76</v>
      </c>
      <c r="F28" s="57">
        <f>SUM(I28:P28)</f>
        <v>152</v>
      </c>
      <c r="G28" s="66">
        <v>80</v>
      </c>
      <c r="H28" s="62">
        <v>30</v>
      </c>
      <c r="I28" s="34">
        <v>0</v>
      </c>
      <c r="J28" s="211">
        <v>0</v>
      </c>
      <c r="K28" s="34">
        <v>0</v>
      </c>
      <c r="L28" s="36">
        <v>0</v>
      </c>
      <c r="M28" s="34">
        <v>0</v>
      </c>
      <c r="N28" s="36">
        <v>0</v>
      </c>
      <c r="O28" s="34">
        <v>152</v>
      </c>
      <c r="P28" s="35">
        <v>0</v>
      </c>
    </row>
    <row r="29" spans="1:21" ht="21.75" customHeight="1" thickBot="1">
      <c r="A29" s="156" t="s">
        <v>75</v>
      </c>
      <c r="B29" s="157" t="s">
        <v>8</v>
      </c>
      <c r="C29" s="163" t="s">
        <v>191</v>
      </c>
      <c r="D29" s="159"/>
      <c r="E29" s="57"/>
      <c r="F29" s="57">
        <f>SUM(I29:P29)</f>
        <v>0</v>
      </c>
      <c r="G29" s="60"/>
      <c r="H29" s="164"/>
      <c r="I29" s="60">
        <v>0</v>
      </c>
      <c r="J29" s="165">
        <v>0</v>
      </c>
      <c r="K29" s="60">
        <v>0</v>
      </c>
      <c r="L29" s="165">
        <v>0</v>
      </c>
      <c r="M29" s="60">
        <v>0</v>
      </c>
      <c r="N29" s="165">
        <v>0</v>
      </c>
      <c r="O29" s="60">
        <v>0</v>
      </c>
      <c r="P29" s="166">
        <v>0</v>
      </c>
    </row>
    <row r="30" spans="1:21" ht="22.5" customHeight="1" thickBot="1">
      <c r="A30" s="156" t="s">
        <v>76</v>
      </c>
      <c r="B30" s="157" t="s">
        <v>70</v>
      </c>
      <c r="C30" s="158" t="s">
        <v>303</v>
      </c>
      <c r="D30" s="159">
        <f>E30+F30</f>
        <v>72</v>
      </c>
      <c r="E30" s="57"/>
      <c r="F30" s="57">
        <f>SUM(I30:P30)</f>
        <v>72</v>
      </c>
      <c r="G30" s="60"/>
      <c r="H30" s="164"/>
      <c r="I30" s="60">
        <v>0</v>
      </c>
      <c r="J30" s="165">
        <v>0</v>
      </c>
      <c r="K30" s="60">
        <v>0</v>
      </c>
      <c r="L30" s="165">
        <v>0</v>
      </c>
      <c r="M30" s="60">
        <v>0</v>
      </c>
      <c r="N30" s="165">
        <v>0</v>
      </c>
      <c r="O30" s="60">
        <v>72</v>
      </c>
      <c r="P30" s="166">
        <v>0</v>
      </c>
    </row>
    <row r="31" spans="1:21" ht="32.25" customHeight="1" thickBot="1">
      <c r="A31" s="147" t="s">
        <v>73</v>
      </c>
      <c r="B31" s="148" t="s">
        <v>253</v>
      </c>
      <c r="C31" s="144" t="s">
        <v>268</v>
      </c>
      <c r="D31" s="149">
        <f>D32+D33+D34</f>
        <v>249</v>
      </c>
      <c r="E31" s="149">
        <f t="shared" ref="E31:P31" si="3">E32+E33+E34</f>
        <v>59</v>
      </c>
      <c r="F31" s="149">
        <f t="shared" si="3"/>
        <v>190</v>
      </c>
      <c r="G31" s="149">
        <f t="shared" si="3"/>
        <v>60</v>
      </c>
      <c r="H31" s="149">
        <f t="shared" si="3"/>
        <v>0</v>
      </c>
      <c r="I31" s="149">
        <f t="shared" si="3"/>
        <v>0</v>
      </c>
      <c r="J31" s="149">
        <f t="shared" si="3"/>
        <v>0</v>
      </c>
      <c r="K31" s="149">
        <f t="shared" si="3"/>
        <v>0</v>
      </c>
      <c r="L31" s="149">
        <f t="shared" si="3"/>
        <v>0</v>
      </c>
      <c r="M31" s="149">
        <f t="shared" si="3"/>
        <v>0</v>
      </c>
      <c r="N31" s="149">
        <f t="shared" si="3"/>
        <v>0</v>
      </c>
      <c r="O31" s="149">
        <f t="shared" si="3"/>
        <v>190</v>
      </c>
      <c r="P31" s="149">
        <f t="shared" si="3"/>
        <v>0</v>
      </c>
      <c r="S31" s="1">
        <f>144+72+72+216</f>
        <v>504</v>
      </c>
    </row>
    <row r="32" spans="1:21" ht="48.75" customHeight="1" thickBot="1">
      <c r="A32" s="54" t="s">
        <v>74</v>
      </c>
      <c r="B32" s="83" t="s">
        <v>254</v>
      </c>
      <c r="C32" s="79" t="s">
        <v>303</v>
      </c>
      <c r="D32" s="19">
        <f>E32+F32</f>
        <v>177</v>
      </c>
      <c r="E32" s="19">
        <f>F32*0.5</f>
        <v>59</v>
      </c>
      <c r="F32" s="19">
        <f>SUM(I32:P32)</f>
        <v>118</v>
      </c>
      <c r="G32" s="21">
        <v>60</v>
      </c>
      <c r="H32" s="22"/>
      <c r="I32" s="23">
        <v>0</v>
      </c>
      <c r="J32" s="24">
        <v>0</v>
      </c>
      <c r="K32" s="23">
        <v>0</v>
      </c>
      <c r="L32" s="25">
        <v>0</v>
      </c>
      <c r="M32" s="23">
        <v>0</v>
      </c>
      <c r="N32" s="25">
        <v>0</v>
      </c>
      <c r="O32" s="23">
        <v>118</v>
      </c>
      <c r="P32" s="35">
        <v>0</v>
      </c>
      <c r="S32" s="1">
        <f>S31/36</f>
        <v>14</v>
      </c>
    </row>
    <row r="33" spans="1:16" ht="18" customHeight="1" thickBot="1">
      <c r="A33" s="37" t="s">
        <v>77</v>
      </c>
      <c r="B33" s="38" t="s">
        <v>8</v>
      </c>
      <c r="C33" s="65" t="s">
        <v>191</v>
      </c>
      <c r="D33" s="39"/>
      <c r="E33" s="39"/>
      <c r="F33" s="39">
        <f>SUM(I33:P33)</f>
        <v>0</v>
      </c>
      <c r="G33" s="40"/>
      <c r="H33" s="41"/>
      <c r="I33" s="42">
        <v>0</v>
      </c>
      <c r="J33" s="43">
        <v>0</v>
      </c>
      <c r="K33" s="42">
        <v>0</v>
      </c>
      <c r="L33" s="44">
        <v>0</v>
      </c>
      <c r="M33" s="42">
        <v>0</v>
      </c>
      <c r="N33" s="44">
        <v>0</v>
      </c>
      <c r="O33" s="42">
        <v>0</v>
      </c>
      <c r="P33" s="46">
        <v>0</v>
      </c>
    </row>
    <row r="34" spans="1:16" ht="20.25" customHeight="1" thickBot="1">
      <c r="A34" s="37" t="s">
        <v>78</v>
      </c>
      <c r="B34" s="38" t="s">
        <v>70</v>
      </c>
      <c r="C34" s="79" t="s">
        <v>303</v>
      </c>
      <c r="D34" s="39">
        <f>E34+F34</f>
        <v>72</v>
      </c>
      <c r="E34" s="39"/>
      <c r="F34" s="39">
        <f>SUM(I34:P34)</f>
        <v>72</v>
      </c>
      <c r="G34" s="40"/>
      <c r="H34" s="41"/>
      <c r="I34" s="42">
        <v>0</v>
      </c>
      <c r="J34" s="43">
        <v>0</v>
      </c>
      <c r="K34" s="42">
        <v>0</v>
      </c>
      <c r="L34" s="44">
        <v>0</v>
      </c>
      <c r="M34" s="42">
        <v>0</v>
      </c>
      <c r="N34" s="44">
        <v>0</v>
      </c>
      <c r="O34" s="42">
        <v>72</v>
      </c>
      <c r="P34" s="45">
        <v>0</v>
      </c>
    </row>
    <row r="35" spans="1:16" ht="18" customHeight="1">
      <c r="A35" s="121"/>
    </row>
    <row r="36" spans="1:16" ht="18" customHeight="1"/>
    <row r="37" spans="1:16" ht="18" customHeight="1"/>
    <row r="38" spans="1:16" ht="18" customHeight="1"/>
    <row r="39" spans="1:16" ht="18" customHeight="1"/>
    <row r="40" spans="1:16" ht="18" customHeight="1"/>
    <row r="41" spans="1:16" ht="18" customHeight="1"/>
  </sheetData>
  <mergeCells count="26">
    <mergeCell ref="A5:A12"/>
    <mergeCell ref="D5:H6"/>
    <mergeCell ref="I5:P6"/>
    <mergeCell ref="D7:D12"/>
    <mergeCell ref="E7:E12"/>
    <mergeCell ref="G9:G12"/>
    <mergeCell ref="K7:L7"/>
    <mergeCell ref="O7:P7"/>
    <mergeCell ref="O8:O12"/>
    <mergeCell ref="F7:H7"/>
    <mergeCell ref="A2:P2"/>
    <mergeCell ref="A3:P3"/>
    <mergeCell ref="P8:P12"/>
    <mergeCell ref="N8:N12"/>
    <mergeCell ref="K8:K12"/>
    <mergeCell ref="L8:L12"/>
    <mergeCell ref="M7:N7"/>
    <mergeCell ref="M8:M12"/>
    <mergeCell ref="B5:B12"/>
    <mergeCell ref="C5:C12"/>
    <mergeCell ref="I7:J7"/>
    <mergeCell ref="I8:I12"/>
    <mergeCell ref="J8:J12"/>
    <mergeCell ref="H9:H12"/>
    <mergeCell ref="F8:F12"/>
    <mergeCell ref="G8:H8"/>
  </mergeCells>
  <phoneticPr fontId="14" type="noConversion"/>
  <conditionalFormatting sqref="F32:F34 F28:F30 F21:F26">
    <cfRule type="expression" dxfId="1" priority="1" stopIfTrue="1">
      <formula>F21&lt;&gt;#REF!+G21+H21</formula>
    </cfRule>
  </conditionalFormatting>
  <pageMargins left="0.98425196850393704" right="0.59055118110236227" top="0.78740157480314965" bottom="0.47244094488188981" header="0.51181102362204722" footer="0.51181102362204722"/>
  <pageSetup paperSize="9"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5"/>
  <sheetViews>
    <sheetView tabSelected="1" view="pageBreakPreview" topLeftCell="A34" zoomScale="80" zoomScaleNormal="75" zoomScaleSheetLayoutView="80" workbookViewId="0">
      <selection activeCell="K54" sqref="K54"/>
    </sheetView>
  </sheetViews>
  <sheetFormatPr defaultRowHeight="12.75"/>
  <cols>
    <col min="1" max="1" width="11.5703125" style="1" customWidth="1"/>
    <col min="2" max="2" width="40" style="1" customWidth="1"/>
    <col min="3" max="3" width="12.7109375" style="1" customWidth="1"/>
    <col min="4" max="6" width="7.5703125" style="1" customWidth="1"/>
    <col min="7" max="8" width="9.42578125" style="1" customWidth="1"/>
    <col min="9" max="10" width="7.5703125" style="1" customWidth="1"/>
    <col min="11" max="16" width="7.5703125" style="4" customWidth="1"/>
    <col min="17" max="16384" width="9.140625" style="1"/>
  </cols>
  <sheetData>
    <row r="1" spans="1:16" ht="15.75">
      <c r="A1" s="6" t="s">
        <v>79</v>
      </c>
      <c r="B1" s="80"/>
      <c r="C1" s="80"/>
      <c r="D1" s="80"/>
      <c r="E1" s="80"/>
      <c r="J1" s="82"/>
      <c r="K1" s="82"/>
      <c r="L1" s="82"/>
      <c r="M1" s="82"/>
      <c r="N1" s="51"/>
      <c r="O1" s="51"/>
      <c r="P1" s="51"/>
    </row>
    <row r="2" spans="1:16" ht="15.75">
      <c r="A2" s="353" t="s">
        <v>18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</row>
    <row r="3" spans="1:16" ht="15.75">
      <c r="A3" s="398" t="s">
        <v>378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</row>
    <row r="4" spans="1:16" ht="16.5" customHeight="1" thickBot="1">
      <c r="A4" s="139"/>
      <c r="B4" s="139"/>
      <c r="C4" s="139"/>
      <c r="D4" s="139"/>
      <c r="E4" s="139"/>
      <c r="F4" s="139"/>
      <c r="G4" s="139"/>
      <c r="H4" s="139"/>
      <c r="I4" s="139"/>
      <c r="J4" s="140"/>
      <c r="K4" s="141"/>
      <c r="L4" s="141"/>
      <c r="M4" s="141"/>
      <c r="N4" s="141"/>
      <c r="O4" s="141"/>
      <c r="P4" s="141"/>
    </row>
    <row r="5" spans="1:16" ht="30.75" customHeight="1" thickBot="1">
      <c r="A5" s="401" t="s">
        <v>2</v>
      </c>
      <c r="B5" s="402" t="s">
        <v>19</v>
      </c>
      <c r="C5" s="405" t="s">
        <v>20</v>
      </c>
      <c r="D5" s="409" t="s">
        <v>21</v>
      </c>
      <c r="E5" s="409"/>
      <c r="F5" s="409"/>
      <c r="G5" s="409"/>
      <c r="H5" s="409"/>
      <c r="I5" s="413" t="s">
        <v>28</v>
      </c>
      <c r="J5" s="357"/>
      <c r="K5" s="357"/>
      <c r="L5" s="357"/>
      <c r="M5" s="357"/>
      <c r="N5" s="357"/>
      <c r="O5" s="357"/>
      <c r="P5" s="357"/>
    </row>
    <row r="6" spans="1:16" ht="6.75" customHeight="1" thickBot="1">
      <c r="A6" s="401"/>
      <c r="B6" s="403"/>
      <c r="C6" s="406"/>
      <c r="D6" s="410"/>
      <c r="E6" s="410"/>
      <c r="F6" s="410"/>
      <c r="G6" s="410"/>
      <c r="H6" s="410"/>
      <c r="I6" s="414"/>
      <c r="J6" s="359"/>
      <c r="K6" s="359"/>
      <c r="L6" s="359"/>
      <c r="M6" s="359"/>
      <c r="N6" s="359"/>
      <c r="O6" s="359"/>
      <c r="P6" s="359"/>
    </row>
    <row r="7" spans="1:16" ht="15" customHeight="1" thickBot="1">
      <c r="A7" s="401"/>
      <c r="B7" s="403"/>
      <c r="C7" s="406"/>
      <c r="D7" s="415" t="s">
        <v>22</v>
      </c>
      <c r="E7" s="405" t="s">
        <v>23</v>
      </c>
      <c r="F7" s="417" t="s">
        <v>24</v>
      </c>
      <c r="G7" s="418"/>
      <c r="H7" s="419"/>
      <c r="I7" s="420" t="s">
        <v>14</v>
      </c>
      <c r="J7" s="421"/>
      <c r="K7" s="361" t="s">
        <v>15</v>
      </c>
      <c r="L7" s="362"/>
      <c r="M7" s="361" t="s">
        <v>16</v>
      </c>
      <c r="N7" s="362"/>
      <c r="O7" s="361" t="s">
        <v>17</v>
      </c>
      <c r="P7" s="363"/>
    </row>
    <row r="8" spans="1:16" ht="15" customHeight="1" thickBot="1">
      <c r="A8" s="401"/>
      <c r="B8" s="403"/>
      <c r="C8" s="406"/>
      <c r="D8" s="415"/>
      <c r="E8" s="406"/>
      <c r="F8" s="422" t="s">
        <v>25</v>
      </c>
      <c r="G8" s="425"/>
      <c r="H8" s="426"/>
      <c r="I8" s="390" t="s">
        <v>437</v>
      </c>
      <c r="J8" s="393" t="s">
        <v>438</v>
      </c>
      <c r="K8" s="349" t="s">
        <v>145</v>
      </c>
      <c r="L8" s="351" t="s">
        <v>193</v>
      </c>
      <c r="M8" s="349" t="s">
        <v>194</v>
      </c>
      <c r="N8" s="351" t="s">
        <v>195</v>
      </c>
      <c r="O8" s="349" t="s">
        <v>332</v>
      </c>
      <c r="P8" s="351" t="s">
        <v>333</v>
      </c>
    </row>
    <row r="9" spans="1:16" ht="15" customHeight="1" thickBot="1">
      <c r="A9" s="401"/>
      <c r="B9" s="403"/>
      <c r="C9" s="407"/>
      <c r="D9" s="416"/>
      <c r="E9" s="406"/>
      <c r="F9" s="423"/>
      <c r="G9" s="411" t="s">
        <v>26</v>
      </c>
      <c r="H9" s="427" t="s">
        <v>27</v>
      </c>
      <c r="I9" s="391"/>
      <c r="J9" s="394"/>
      <c r="K9" s="350"/>
      <c r="L9" s="352"/>
      <c r="M9" s="350"/>
      <c r="N9" s="352"/>
      <c r="O9" s="350"/>
      <c r="P9" s="352"/>
    </row>
    <row r="10" spans="1:16" ht="17.25" customHeight="1" thickBot="1">
      <c r="A10" s="401"/>
      <c r="B10" s="403"/>
      <c r="C10" s="406"/>
      <c r="D10" s="416"/>
      <c r="E10" s="406"/>
      <c r="F10" s="423"/>
      <c r="G10" s="412"/>
      <c r="H10" s="428"/>
      <c r="I10" s="391"/>
      <c r="J10" s="394"/>
      <c r="K10" s="350"/>
      <c r="L10" s="352"/>
      <c r="M10" s="350"/>
      <c r="N10" s="352"/>
      <c r="O10" s="350"/>
      <c r="P10" s="352"/>
    </row>
    <row r="11" spans="1:16" ht="15.75" customHeight="1" thickBot="1">
      <c r="A11" s="401"/>
      <c r="B11" s="403"/>
      <c r="C11" s="406"/>
      <c r="D11" s="416"/>
      <c r="E11" s="406"/>
      <c r="F11" s="423"/>
      <c r="G11" s="412"/>
      <c r="H11" s="428"/>
      <c r="I11" s="391"/>
      <c r="J11" s="394"/>
      <c r="K11" s="350"/>
      <c r="L11" s="352"/>
      <c r="M11" s="350"/>
      <c r="N11" s="352"/>
      <c r="O11" s="350"/>
      <c r="P11" s="352"/>
    </row>
    <row r="12" spans="1:16" ht="13.5" thickBot="1">
      <c r="A12" s="401"/>
      <c r="B12" s="404"/>
      <c r="C12" s="408"/>
      <c r="D12" s="416"/>
      <c r="E12" s="408"/>
      <c r="F12" s="424"/>
      <c r="G12" s="412"/>
      <c r="H12" s="428"/>
      <c r="I12" s="392"/>
      <c r="J12" s="395"/>
      <c r="K12" s="350"/>
      <c r="L12" s="352"/>
      <c r="M12" s="350"/>
      <c r="N12" s="352"/>
      <c r="O12" s="350"/>
      <c r="P12" s="352"/>
    </row>
    <row r="13" spans="1:16" s="4" customFormat="1" ht="18" customHeight="1" thickBot="1">
      <c r="A13" s="9">
        <v>1</v>
      </c>
      <c r="B13" s="10">
        <v>2</v>
      </c>
      <c r="C13" s="7">
        <v>3</v>
      </c>
      <c r="D13" s="7">
        <v>4</v>
      </c>
      <c r="E13" s="7">
        <v>5</v>
      </c>
      <c r="F13" s="7">
        <v>6</v>
      </c>
      <c r="G13" s="13">
        <v>8</v>
      </c>
      <c r="H13" s="10">
        <v>9</v>
      </c>
      <c r="I13" s="9">
        <v>10</v>
      </c>
      <c r="J13" s="10">
        <v>11</v>
      </c>
      <c r="K13" s="9">
        <v>12</v>
      </c>
      <c r="L13" s="10">
        <v>13</v>
      </c>
      <c r="M13" s="9">
        <v>14</v>
      </c>
      <c r="N13" s="10">
        <v>15</v>
      </c>
      <c r="O13" s="9">
        <v>16</v>
      </c>
      <c r="P13" s="10">
        <v>17</v>
      </c>
    </row>
    <row r="14" spans="1:16" ht="13.5" hidden="1" customHeight="1" thickBot="1">
      <c r="A14" s="11"/>
      <c r="B14" s="12"/>
      <c r="C14" s="3"/>
      <c r="D14" s="3"/>
      <c r="E14" s="3"/>
      <c r="F14" s="3"/>
      <c r="G14" s="15"/>
      <c r="H14" s="12"/>
      <c r="I14" s="14"/>
      <c r="J14" s="12"/>
      <c r="K14" s="16"/>
      <c r="L14" s="17"/>
      <c r="M14" s="16"/>
      <c r="N14" s="17"/>
      <c r="O14" s="16"/>
      <c r="P14" s="18"/>
    </row>
    <row r="15" spans="1:16" ht="13.5" hidden="1" customHeight="1" thickBot="1">
      <c r="A15" s="11"/>
      <c r="B15" s="12"/>
      <c r="C15" s="3"/>
      <c r="D15" s="3"/>
      <c r="E15" s="3"/>
      <c r="F15" s="3"/>
      <c r="G15" s="15"/>
      <c r="H15" s="12"/>
      <c r="I15" s="14"/>
      <c r="J15" s="12"/>
      <c r="K15" s="16"/>
      <c r="L15" s="17"/>
      <c r="M15" s="16"/>
      <c r="N15" s="17"/>
      <c r="O15" s="16"/>
      <c r="P15" s="18"/>
    </row>
    <row r="16" spans="1:16" ht="13.5" hidden="1" customHeight="1" thickBot="1">
      <c r="A16" s="11"/>
      <c r="B16" s="12"/>
      <c r="C16" s="3"/>
      <c r="D16" s="3"/>
      <c r="E16" s="3"/>
      <c r="F16" s="3"/>
      <c r="G16" s="15"/>
      <c r="H16" s="12"/>
      <c r="I16" s="14"/>
      <c r="J16" s="12"/>
      <c r="K16" s="16"/>
      <c r="L16" s="17"/>
      <c r="M16" s="16"/>
      <c r="N16" s="17"/>
      <c r="O16" s="16"/>
      <c r="P16" s="18"/>
    </row>
    <row r="17" spans="1:16" ht="13.5" hidden="1" customHeight="1" thickBot="1">
      <c r="A17" s="11"/>
      <c r="B17" s="12"/>
      <c r="C17" s="3"/>
      <c r="D17" s="3"/>
      <c r="E17" s="3"/>
      <c r="F17" s="3"/>
      <c r="G17" s="15"/>
      <c r="H17" s="12"/>
      <c r="I17" s="14"/>
      <c r="J17" s="12"/>
      <c r="K17" s="16"/>
      <c r="L17" s="17"/>
      <c r="M17" s="16"/>
      <c r="N17" s="17"/>
      <c r="O17" s="16"/>
      <c r="P17" s="18"/>
    </row>
    <row r="18" spans="1:16" ht="13.5" hidden="1" customHeight="1" thickBot="1">
      <c r="A18" s="11"/>
      <c r="B18" s="12"/>
      <c r="C18" s="3"/>
      <c r="D18" s="3"/>
      <c r="E18" s="3"/>
      <c r="F18" s="3"/>
      <c r="G18" s="15"/>
      <c r="H18" s="12"/>
      <c r="I18" s="14"/>
      <c r="J18" s="12"/>
      <c r="K18" s="16"/>
      <c r="L18" s="17"/>
      <c r="M18" s="16"/>
      <c r="N18" s="17"/>
      <c r="O18" s="16"/>
      <c r="P18" s="18"/>
    </row>
    <row r="19" spans="1:16" ht="59.25" customHeight="1" thickBot="1">
      <c r="A19" s="167" t="s">
        <v>80</v>
      </c>
      <c r="B19" s="148" t="s">
        <v>255</v>
      </c>
      <c r="C19" s="144" t="s">
        <v>450</v>
      </c>
      <c r="D19" s="168">
        <f>D20+D21+D22+D23</f>
        <v>654</v>
      </c>
      <c r="E19" s="168">
        <f t="shared" ref="E19:P19" si="0">E20+E21+E22+E23</f>
        <v>134</v>
      </c>
      <c r="F19" s="168">
        <f t="shared" si="0"/>
        <v>520</v>
      </c>
      <c r="G19" s="168">
        <f t="shared" si="0"/>
        <v>140</v>
      </c>
      <c r="H19" s="168">
        <f t="shared" si="0"/>
        <v>0</v>
      </c>
      <c r="I19" s="168">
        <f t="shared" si="0"/>
        <v>0</v>
      </c>
      <c r="J19" s="168">
        <f t="shared" si="0"/>
        <v>0</v>
      </c>
      <c r="K19" s="168">
        <f t="shared" si="0"/>
        <v>0</v>
      </c>
      <c r="L19" s="168">
        <f t="shared" si="0"/>
        <v>0</v>
      </c>
      <c r="M19" s="168">
        <f t="shared" si="0"/>
        <v>60</v>
      </c>
      <c r="N19" s="168">
        <f t="shared" si="0"/>
        <v>460</v>
      </c>
      <c r="O19" s="168">
        <f t="shared" si="0"/>
        <v>0</v>
      </c>
      <c r="P19" s="168">
        <f t="shared" si="0"/>
        <v>0</v>
      </c>
    </row>
    <row r="20" spans="1:16" ht="61.5" customHeight="1" thickBot="1">
      <c r="A20" s="238" t="s">
        <v>81</v>
      </c>
      <c r="B20" s="227" t="s">
        <v>256</v>
      </c>
      <c r="C20" s="79" t="s">
        <v>451</v>
      </c>
      <c r="D20" s="57">
        <f>E20+F20</f>
        <v>237</v>
      </c>
      <c r="E20" s="57">
        <f>F20*0.5</f>
        <v>79</v>
      </c>
      <c r="F20" s="57">
        <f>SUM(I20:P20)</f>
        <v>158</v>
      </c>
      <c r="G20" s="66">
        <v>60</v>
      </c>
      <c r="H20" s="62"/>
      <c r="I20" s="34">
        <v>0</v>
      </c>
      <c r="J20" s="211">
        <v>0</v>
      </c>
      <c r="K20" s="34">
        <v>0</v>
      </c>
      <c r="L20" s="36">
        <v>0</v>
      </c>
      <c r="M20" s="34">
        <v>60</v>
      </c>
      <c r="N20" s="36">
        <v>98</v>
      </c>
      <c r="O20" s="34">
        <v>0</v>
      </c>
      <c r="P20" s="35">
        <v>0</v>
      </c>
    </row>
    <row r="21" spans="1:16" ht="48.75" customHeight="1" thickBot="1">
      <c r="A21" s="238" t="s">
        <v>257</v>
      </c>
      <c r="B21" s="239" t="s">
        <v>258</v>
      </c>
      <c r="C21" s="79" t="s">
        <v>417</v>
      </c>
      <c r="D21" s="57">
        <f>E21+F21</f>
        <v>165</v>
      </c>
      <c r="E21" s="57">
        <f>F21*0.5</f>
        <v>55</v>
      </c>
      <c r="F21" s="57">
        <f>SUM(I21:P21)</f>
        <v>110</v>
      </c>
      <c r="G21" s="66">
        <v>80</v>
      </c>
      <c r="H21" s="62"/>
      <c r="I21" s="34">
        <v>0</v>
      </c>
      <c r="J21" s="211">
        <v>0</v>
      </c>
      <c r="K21" s="34">
        <v>0</v>
      </c>
      <c r="L21" s="36">
        <v>0</v>
      </c>
      <c r="M21" s="34"/>
      <c r="N21" s="36">
        <v>110</v>
      </c>
      <c r="O21" s="34">
        <v>0</v>
      </c>
      <c r="P21" s="35">
        <v>0</v>
      </c>
    </row>
    <row r="22" spans="1:16" ht="16.5" customHeight="1" thickBot="1">
      <c r="A22" s="156" t="s">
        <v>82</v>
      </c>
      <c r="B22" s="157" t="s">
        <v>8</v>
      </c>
      <c r="C22" s="158" t="s">
        <v>191</v>
      </c>
      <c r="D22" s="57"/>
      <c r="E22" s="159"/>
      <c r="F22" s="159">
        <f>SUM(I22:P22)</f>
        <v>0</v>
      </c>
      <c r="G22" s="160"/>
      <c r="H22" s="161"/>
      <c r="I22" s="47">
        <v>0</v>
      </c>
      <c r="J22" s="162">
        <v>0</v>
      </c>
      <c r="K22" s="47">
        <v>0</v>
      </c>
      <c r="L22" s="48">
        <v>0</v>
      </c>
      <c r="M22" s="47">
        <v>0</v>
      </c>
      <c r="N22" s="48">
        <v>0</v>
      </c>
      <c r="O22" s="47">
        <v>0</v>
      </c>
      <c r="P22" s="45">
        <v>0</v>
      </c>
    </row>
    <row r="23" spans="1:16" ht="30" customHeight="1" thickBot="1">
      <c r="A23" s="156" t="s">
        <v>83</v>
      </c>
      <c r="B23" s="157" t="s">
        <v>70</v>
      </c>
      <c r="C23" s="313" t="s">
        <v>46</v>
      </c>
      <c r="D23" s="159">
        <f>E23+F23</f>
        <v>252</v>
      </c>
      <c r="E23" s="159"/>
      <c r="F23" s="159">
        <f>SUM(I23:P23)</f>
        <v>252</v>
      </c>
      <c r="G23" s="160"/>
      <c r="H23" s="161"/>
      <c r="I23" s="47">
        <v>0</v>
      </c>
      <c r="J23" s="162">
        <v>0</v>
      </c>
      <c r="K23" s="47">
        <v>0</v>
      </c>
      <c r="L23" s="48">
        <v>0</v>
      </c>
      <c r="M23" s="47">
        <v>0</v>
      </c>
      <c r="N23" s="48">
        <v>252</v>
      </c>
      <c r="O23" s="47">
        <v>0</v>
      </c>
      <c r="P23" s="45">
        <v>0</v>
      </c>
    </row>
    <row r="24" spans="1:16" ht="48" customHeight="1" thickBot="1">
      <c r="A24" s="147" t="s">
        <v>103</v>
      </c>
      <c r="B24" s="148" t="s">
        <v>259</v>
      </c>
      <c r="C24" s="144" t="s">
        <v>268</v>
      </c>
      <c r="D24" s="149">
        <f>D25+D26+D27+D28</f>
        <v>252</v>
      </c>
      <c r="E24" s="149">
        <f t="shared" ref="E24:P24" si="1">E25+E26+E27+E28</f>
        <v>60</v>
      </c>
      <c r="F24" s="149">
        <f t="shared" si="1"/>
        <v>192</v>
      </c>
      <c r="G24" s="149">
        <f t="shared" si="1"/>
        <v>40</v>
      </c>
      <c r="H24" s="149">
        <f t="shared" si="1"/>
        <v>0</v>
      </c>
      <c r="I24" s="149">
        <f t="shared" si="1"/>
        <v>0</v>
      </c>
      <c r="J24" s="149">
        <f t="shared" si="1"/>
        <v>0</v>
      </c>
      <c r="K24" s="149">
        <f t="shared" si="1"/>
        <v>0</v>
      </c>
      <c r="L24" s="149">
        <f t="shared" si="1"/>
        <v>0</v>
      </c>
      <c r="M24" s="149">
        <f t="shared" si="1"/>
        <v>0</v>
      </c>
      <c r="N24" s="149">
        <f t="shared" si="1"/>
        <v>0</v>
      </c>
      <c r="O24" s="149">
        <f t="shared" si="1"/>
        <v>0</v>
      </c>
      <c r="P24" s="149">
        <f t="shared" si="1"/>
        <v>192</v>
      </c>
    </row>
    <row r="25" spans="1:16" ht="47.25" customHeight="1" thickBot="1">
      <c r="A25" s="238" t="s">
        <v>260</v>
      </c>
      <c r="B25" s="227" t="s">
        <v>261</v>
      </c>
      <c r="C25" s="79" t="s">
        <v>303</v>
      </c>
      <c r="D25" s="57">
        <f>E25+F25</f>
        <v>90</v>
      </c>
      <c r="E25" s="57">
        <f>F25*0.5</f>
        <v>30</v>
      </c>
      <c r="F25" s="57">
        <f>SUM(I25:P25)</f>
        <v>60</v>
      </c>
      <c r="G25" s="66">
        <v>20</v>
      </c>
      <c r="H25" s="62"/>
      <c r="I25" s="34">
        <v>0</v>
      </c>
      <c r="J25" s="211">
        <v>0</v>
      </c>
      <c r="K25" s="34">
        <v>0</v>
      </c>
      <c r="L25" s="36">
        <v>0</v>
      </c>
      <c r="M25" s="34">
        <v>0</v>
      </c>
      <c r="N25" s="36">
        <v>0</v>
      </c>
      <c r="O25" s="34">
        <v>0</v>
      </c>
      <c r="P25" s="35">
        <v>60</v>
      </c>
    </row>
    <row r="26" spans="1:16" ht="61.5" customHeight="1" thickBot="1">
      <c r="A26" s="238" t="s">
        <v>262</v>
      </c>
      <c r="B26" s="240" t="s">
        <v>263</v>
      </c>
      <c r="C26" s="79" t="s">
        <v>303</v>
      </c>
      <c r="D26" s="57">
        <f>E26+F26</f>
        <v>90</v>
      </c>
      <c r="E26" s="57">
        <f>F26*0.5</f>
        <v>30</v>
      </c>
      <c r="F26" s="57">
        <f>SUM(I26:P26)</f>
        <v>60</v>
      </c>
      <c r="G26" s="66">
        <v>20</v>
      </c>
      <c r="H26" s="62"/>
      <c r="I26" s="60">
        <v>0</v>
      </c>
      <c r="J26" s="210">
        <v>0</v>
      </c>
      <c r="K26" s="60">
        <v>0</v>
      </c>
      <c r="L26" s="61">
        <v>0</v>
      </c>
      <c r="M26" s="60">
        <v>0</v>
      </c>
      <c r="N26" s="61">
        <v>0</v>
      </c>
      <c r="O26" s="60">
        <v>0</v>
      </c>
      <c r="P26" s="62">
        <v>60</v>
      </c>
    </row>
    <row r="27" spans="1:16" ht="17.25" customHeight="1" thickBot="1">
      <c r="A27" s="156" t="s">
        <v>84</v>
      </c>
      <c r="B27" s="157" t="s">
        <v>8</v>
      </c>
      <c r="C27" s="158" t="s">
        <v>191</v>
      </c>
      <c r="D27" s="57"/>
      <c r="E27" s="159"/>
      <c r="F27" s="159">
        <f>SUM(I27:P27)</f>
        <v>0</v>
      </c>
      <c r="G27" s="160"/>
      <c r="H27" s="161"/>
      <c r="I27" s="171">
        <v>0</v>
      </c>
      <c r="J27" s="172">
        <v>0</v>
      </c>
      <c r="K27" s="171">
        <v>0</v>
      </c>
      <c r="L27" s="173">
        <v>0</v>
      </c>
      <c r="M27" s="171">
        <v>0</v>
      </c>
      <c r="N27" s="173">
        <v>0</v>
      </c>
      <c r="O27" s="171">
        <v>0</v>
      </c>
      <c r="P27" s="161">
        <v>0</v>
      </c>
    </row>
    <row r="28" spans="1:16" ht="23.25" customHeight="1" thickBot="1">
      <c r="A28" s="156" t="s">
        <v>85</v>
      </c>
      <c r="B28" s="157" t="s">
        <v>70</v>
      </c>
      <c r="C28" s="79" t="s">
        <v>303</v>
      </c>
      <c r="D28" s="159">
        <f>E28+F28</f>
        <v>72</v>
      </c>
      <c r="E28" s="159"/>
      <c r="F28" s="159">
        <f>SUM(I28:P28)</f>
        <v>72</v>
      </c>
      <c r="G28" s="160"/>
      <c r="H28" s="161"/>
      <c r="I28" s="47">
        <v>0</v>
      </c>
      <c r="J28" s="162">
        <v>0</v>
      </c>
      <c r="K28" s="47">
        <v>0</v>
      </c>
      <c r="L28" s="48">
        <v>0</v>
      </c>
      <c r="M28" s="47">
        <v>0</v>
      </c>
      <c r="N28" s="48">
        <v>0</v>
      </c>
      <c r="O28" s="47">
        <v>0</v>
      </c>
      <c r="P28" s="45">
        <v>72</v>
      </c>
    </row>
    <row r="29" spans="1:16" ht="20.25" customHeight="1">
      <c r="A29" s="174"/>
      <c r="B29" s="169"/>
      <c r="C29" s="17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</row>
    <row r="30" spans="1:16" ht="14.25" customHeight="1">
      <c r="A30" s="6" t="s">
        <v>295</v>
      </c>
      <c r="B30" s="80"/>
      <c r="C30" s="80"/>
      <c r="D30" s="80"/>
      <c r="E30" s="80"/>
      <c r="J30" s="82"/>
      <c r="K30" s="82"/>
      <c r="L30" s="82"/>
      <c r="M30" s="82"/>
      <c r="N30" s="51"/>
      <c r="O30" s="51"/>
      <c r="P30" s="51"/>
    </row>
    <row r="31" spans="1:16" ht="14.25" customHeight="1">
      <c r="A31" s="353" t="s">
        <v>18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</row>
    <row r="32" spans="1:16" ht="14.25" customHeight="1">
      <c r="A32" s="398" t="s">
        <v>378</v>
      </c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</row>
    <row r="33" spans="1:256" ht="14.25" customHeight="1" thickBot="1">
      <c r="K33" s="1"/>
      <c r="L33" s="1"/>
      <c r="M33" s="1"/>
      <c r="N33" s="1"/>
      <c r="O33" s="1"/>
      <c r="P33" s="1"/>
    </row>
    <row r="34" spans="1:256" s="3" customFormat="1" ht="14.25" customHeight="1" thickBot="1">
      <c r="A34" s="401" t="s">
        <v>2</v>
      </c>
      <c r="B34" s="402" t="s">
        <v>19</v>
      </c>
      <c r="C34" s="405" t="s">
        <v>20</v>
      </c>
      <c r="D34" s="409" t="s">
        <v>21</v>
      </c>
      <c r="E34" s="409"/>
      <c r="F34" s="409"/>
      <c r="G34" s="409"/>
      <c r="H34" s="409"/>
      <c r="I34" s="413" t="s">
        <v>28</v>
      </c>
      <c r="J34" s="357"/>
      <c r="K34" s="357"/>
      <c r="L34" s="357"/>
      <c r="M34" s="357"/>
      <c r="N34" s="357"/>
      <c r="O34" s="357"/>
      <c r="P34" s="358"/>
      <c r="Q34" s="400"/>
      <c r="R34" s="452"/>
      <c r="S34" s="453"/>
      <c r="T34" s="400"/>
      <c r="U34" s="400"/>
      <c r="V34" s="400"/>
      <c r="W34" s="400"/>
      <c r="X34" s="400"/>
      <c r="Y34" s="460"/>
      <c r="Z34" s="460"/>
      <c r="AA34" s="460"/>
      <c r="AB34" s="460"/>
      <c r="AC34" s="460"/>
      <c r="AD34" s="460"/>
      <c r="AE34" s="460"/>
      <c r="AF34" s="460"/>
      <c r="AG34" s="400"/>
      <c r="AH34" s="452"/>
      <c r="AI34" s="453"/>
      <c r="AJ34" s="400"/>
      <c r="AK34" s="400"/>
      <c r="AL34" s="400"/>
      <c r="AM34" s="400"/>
      <c r="AN34" s="400"/>
      <c r="AO34" s="460"/>
      <c r="AP34" s="460"/>
      <c r="AQ34" s="460"/>
      <c r="AR34" s="460"/>
      <c r="AS34" s="460"/>
      <c r="AT34" s="460"/>
      <c r="AU34" s="460"/>
      <c r="AV34" s="460"/>
      <c r="AW34" s="400"/>
      <c r="AX34" s="452"/>
      <c r="AY34" s="453"/>
      <c r="AZ34" s="400"/>
      <c r="BA34" s="400"/>
      <c r="BB34" s="400"/>
      <c r="BC34" s="400"/>
      <c r="BD34" s="400"/>
      <c r="BE34" s="460"/>
      <c r="BF34" s="460"/>
      <c r="BG34" s="460"/>
      <c r="BH34" s="460"/>
      <c r="BI34" s="460"/>
      <c r="BJ34" s="460"/>
      <c r="BK34" s="460"/>
      <c r="BL34" s="460"/>
      <c r="BM34" s="400"/>
      <c r="BN34" s="452"/>
      <c r="BO34" s="453"/>
      <c r="BP34" s="400"/>
      <c r="BQ34" s="400"/>
      <c r="BR34" s="400"/>
      <c r="BS34" s="400"/>
      <c r="BT34" s="400"/>
      <c r="BU34" s="460"/>
      <c r="BV34" s="460"/>
      <c r="BW34" s="460"/>
      <c r="BX34" s="460"/>
      <c r="BY34" s="460"/>
      <c r="BZ34" s="460"/>
      <c r="CA34" s="460"/>
      <c r="CB34" s="460"/>
      <c r="CC34" s="400"/>
      <c r="CD34" s="452"/>
      <c r="CE34" s="453"/>
      <c r="CF34" s="400"/>
      <c r="CG34" s="400"/>
      <c r="CH34" s="400"/>
      <c r="CI34" s="400"/>
      <c r="CJ34" s="400"/>
      <c r="CK34" s="460"/>
      <c r="CL34" s="460"/>
      <c r="CM34" s="460"/>
      <c r="CN34" s="460"/>
      <c r="CO34" s="460"/>
      <c r="CP34" s="460"/>
      <c r="CQ34" s="460"/>
      <c r="CR34" s="460"/>
      <c r="CS34" s="400"/>
      <c r="CT34" s="452"/>
      <c r="CU34" s="453"/>
      <c r="CV34" s="400"/>
      <c r="CW34" s="400"/>
      <c r="CX34" s="400"/>
      <c r="CY34" s="400"/>
      <c r="CZ34" s="400"/>
      <c r="DA34" s="460"/>
      <c r="DB34" s="460"/>
      <c r="DC34" s="460"/>
      <c r="DD34" s="460"/>
      <c r="DE34" s="460"/>
      <c r="DF34" s="460"/>
      <c r="DG34" s="460"/>
      <c r="DH34" s="460"/>
      <c r="DI34" s="400"/>
      <c r="DJ34" s="452"/>
      <c r="DK34" s="453"/>
      <c r="DL34" s="400"/>
      <c r="DM34" s="400"/>
      <c r="DN34" s="400"/>
      <c r="DO34" s="400"/>
      <c r="DP34" s="400"/>
      <c r="DQ34" s="460"/>
      <c r="DR34" s="460"/>
      <c r="DS34" s="460"/>
      <c r="DT34" s="460"/>
      <c r="DU34" s="460"/>
      <c r="DV34" s="460"/>
      <c r="DW34" s="460"/>
      <c r="DX34" s="460"/>
      <c r="DY34" s="400"/>
      <c r="DZ34" s="452"/>
      <c r="EA34" s="453"/>
      <c r="EB34" s="400"/>
      <c r="EC34" s="400"/>
      <c r="ED34" s="400"/>
      <c r="EE34" s="400"/>
      <c r="EF34" s="400"/>
      <c r="EG34" s="460"/>
      <c r="EH34" s="460"/>
      <c r="EI34" s="460"/>
      <c r="EJ34" s="460"/>
      <c r="EK34" s="460"/>
      <c r="EL34" s="460"/>
      <c r="EM34" s="460"/>
      <c r="EN34" s="460"/>
      <c r="EO34" s="400"/>
      <c r="EP34" s="452"/>
      <c r="EQ34" s="453"/>
      <c r="ER34" s="400"/>
      <c r="ES34" s="400"/>
      <c r="ET34" s="400"/>
      <c r="EU34" s="400"/>
      <c r="EV34" s="400"/>
      <c r="EW34" s="460"/>
      <c r="EX34" s="460"/>
      <c r="EY34" s="460"/>
      <c r="EZ34" s="460"/>
      <c r="FA34" s="460"/>
      <c r="FB34" s="460"/>
      <c r="FC34" s="460"/>
      <c r="FD34" s="460"/>
      <c r="FE34" s="400"/>
      <c r="FF34" s="452"/>
      <c r="FG34" s="453"/>
      <c r="FH34" s="400"/>
      <c r="FI34" s="400"/>
      <c r="FJ34" s="400"/>
      <c r="FK34" s="400"/>
      <c r="FL34" s="400"/>
      <c r="FM34" s="460"/>
      <c r="FN34" s="460"/>
      <c r="FO34" s="460"/>
      <c r="FP34" s="460"/>
      <c r="FQ34" s="460"/>
      <c r="FR34" s="460"/>
      <c r="FS34" s="460"/>
      <c r="FT34" s="460"/>
      <c r="FU34" s="400"/>
      <c r="FV34" s="452"/>
      <c r="FW34" s="453"/>
      <c r="FX34" s="400"/>
      <c r="FY34" s="400"/>
      <c r="FZ34" s="400"/>
      <c r="GA34" s="400"/>
      <c r="GB34" s="400"/>
      <c r="GC34" s="460"/>
      <c r="GD34" s="460"/>
      <c r="GE34" s="460"/>
      <c r="GF34" s="460"/>
      <c r="GG34" s="460"/>
      <c r="GH34" s="460"/>
      <c r="GI34" s="460"/>
      <c r="GJ34" s="460"/>
      <c r="GK34" s="400"/>
      <c r="GL34" s="452"/>
      <c r="GM34" s="453"/>
      <c r="GN34" s="400"/>
      <c r="GO34" s="400"/>
      <c r="GP34" s="400"/>
      <c r="GQ34" s="400"/>
      <c r="GR34" s="400"/>
      <c r="GS34" s="460"/>
      <c r="GT34" s="460"/>
      <c r="GU34" s="460"/>
      <c r="GV34" s="460"/>
      <c r="GW34" s="460"/>
      <c r="GX34" s="460"/>
      <c r="GY34" s="460"/>
      <c r="GZ34" s="460"/>
      <c r="HA34" s="400"/>
      <c r="HB34" s="452"/>
      <c r="HC34" s="453"/>
      <c r="HD34" s="400"/>
      <c r="HE34" s="400"/>
      <c r="HF34" s="400"/>
      <c r="HG34" s="400"/>
      <c r="HH34" s="400"/>
      <c r="HI34" s="460"/>
      <c r="HJ34" s="460"/>
      <c r="HK34" s="460"/>
      <c r="HL34" s="460"/>
      <c r="HM34" s="460"/>
      <c r="HN34" s="460"/>
      <c r="HO34" s="460"/>
      <c r="HP34" s="460"/>
      <c r="HQ34" s="400"/>
      <c r="HR34" s="452"/>
      <c r="HS34" s="453"/>
      <c r="HT34" s="400"/>
      <c r="HU34" s="400"/>
      <c r="HV34" s="400"/>
      <c r="HW34" s="400"/>
      <c r="HX34" s="400"/>
      <c r="HY34" s="460"/>
      <c r="HZ34" s="460"/>
      <c r="IA34" s="460"/>
      <c r="IB34" s="460"/>
      <c r="IC34" s="460"/>
      <c r="ID34" s="460"/>
      <c r="IE34" s="460"/>
      <c r="IF34" s="460"/>
      <c r="IG34" s="400"/>
      <c r="IH34" s="452"/>
      <c r="II34" s="453"/>
      <c r="IJ34" s="400"/>
      <c r="IK34" s="400"/>
      <c r="IL34" s="400"/>
      <c r="IM34" s="400"/>
      <c r="IN34" s="400"/>
      <c r="IO34" s="460"/>
      <c r="IP34" s="460"/>
      <c r="IQ34" s="460"/>
      <c r="IR34" s="460"/>
      <c r="IS34" s="460"/>
      <c r="IT34" s="460"/>
      <c r="IU34" s="460"/>
      <c r="IV34" s="460"/>
    </row>
    <row r="35" spans="1:256" s="3" customFormat="1" ht="14.25" customHeight="1" thickBot="1">
      <c r="A35" s="401"/>
      <c r="B35" s="403"/>
      <c r="C35" s="406"/>
      <c r="D35" s="410"/>
      <c r="E35" s="410"/>
      <c r="F35" s="410"/>
      <c r="G35" s="410"/>
      <c r="H35" s="410"/>
      <c r="I35" s="414"/>
      <c r="J35" s="359"/>
      <c r="K35" s="359"/>
      <c r="L35" s="359"/>
      <c r="M35" s="359"/>
      <c r="N35" s="359"/>
      <c r="O35" s="359"/>
      <c r="P35" s="360"/>
      <c r="Q35" s="400"/>
      <c r="R35" s="452"/>
      <c r="S35" s="453"/>
      <c r="T35" s="454"/>
      <c r="U35" s="454"/>
      <c r="V35" s="454"/>
      <c r="W35" s="454"/>
      <c r="X35" s="454"/>
      <c r="Y35" s="460"/>
      <c r="Z35" s="460"/>
      <c r="AA35" s="460"/>
      <c r="AB35" s="460"/>
      <c r="AC35" s="460"/>
      <c r="AD35" s="460"/>
      <c r="AE35" s="460"/>
      <c r="AF35" s="460"/>
      <c r="AG35" s="400"/>
      <c r="AH35" s="452"/>
      <c r="AI35" s="453"/>
      <c r="AJ35" s="454"/>
      <c r="AK35" s="454"/>
      <c r="AL35" s="454"/>
      <c r="AM35" s="454"/>
      <c r="AN35" s="454"/>
      <c r="AO35" s="460"/>
      <c r="AP35" s="460"/>
      <c r="AQ35" s="460"/>
      <c r="AR35" s="460"/>
      <c r="AS35" s="460"/>
      <c r="AT35" s="460"/>
      <c r="AU35" s="460"/>
      <c r="AV35" s="460"/>
      <c r="AW35" s="400"/>
      <c r="AX35" s="452"/>
      <c r="AY35" s="453"/>
      <c r="AZ35" s="454"/>
      <c r="BA35" s="454"/>
      <c r="BB35" s="454"/>
      <c r="BC35" s="454"/>
      <c r="BD35" s="454"/>
      <c r="BE35" s="460"/>
      <c r="BF35" s="460"/>
      <c r="BG35" s="460"/>
      <c r="BH35" s="460"/>
      <c r="BI35" s="460"/>
      <c r="BJ35" s="460"/>
      <c r="BK35" s="460"/>
      <c r="BL35" s="460"/>
      <c r="BM35" s="400"/>
      <c r="BN35" s="452"/>
      <c r="BO35" s="453"/>
      <c r="BP35" s="454"/>
      <c r="BQ35" s="454"/>
      <c r="BR35" s="454"/>
      <c r="BS35" s="454"/>
      <c r="BT35" s="454"/>
      <c r="BU35" s="460"/>
      <c r="BV35" s="460"/>
      <c r="BW35" s="460"/>
      <c r="BX35" s="460"/>
      <c r="BY35" s="460"/>
      <c r="BZ35" s="460"/>
      <c r="CA35" s="460"/>
      <c r="CB35" s="460"/>
      <c r="CC35" s="400"/>
      <c r="CD35" s="452"/>
      <c r="CE35" s="453"/>
      <c r="CF35" s="454"/>
      <c r="CG35" s="454"/>
      <c r="CH35" s="454"/>
      <c r="CI35" s="454"/>
      <c r="CJ35" s="454"/>
      <c r="CK35" s="460"/>
      <c r="CL35" s="460"/>
      <c r="CM35" s="460"/>
      <c r="CN35" s="460"/>
      <c r="CO35" s="460"/>
      <c r="CP35" s="460"/>
      <c r="CQ35" s="460"/>
      <c r="CR35" s="460"/>
      <c r="CS35" s="400"/>
      <c r="CT35" s="452"/>
      <c r="CU35" s="453"/>
      <c r="CV35" s="454"/>
      <c r="CW35" s="454"/>
      <c r="CX35" s="454"/>
      <c r="CY35" s="454"/>
      <c r="CZ35" s="454"/>
      <c r="DA35" s="460"/>
      <c r="DB35" s="460"/>
      <c r="DC35" s="460"/>
      <c r="DD35" s="460"/>
      <c r="DE35" s="460"/>
      <c r="DF35" s="460"/>
      <c r="DG35" s="460"/>
      <c r="DH35" s="460"/>
      <c r="DI35" s="400"/>
      <c r="DJ35" s="452"/>
      <c r="DK35" s="453"/>
      <c r="DL35" s="454"/>
      <c r="DM35" s="454"/>
      <c r="DN35" s="454"/>
      <c r="DO35" s="454"/>
      <c r="DP35" s="454"/>
      <c r="DQ35" s="460"/>
      <c r="DR35" s="460"/>
      <c r="DS35" s="460"/>
      <c r="DT35" s="460"/>
      <c r="DU35" s="460"/>
      <c r="DV35" s="460"/>
      <c r="DW35" s="460"/>
      <c r="DX35" s="460"/>
      <c r="DY35" s="400"/>
      <c r="DZ35" s="452"/>
      <c r="EA35" s="453"/>
      <c r="EB35" s="454"/>
      <c r="EC35" s="454"/>
      <c r="ED35" s="454"/>
      <c r="EE35" s="454"/>
      <c r="EF35" s="454"/>
      <c r="EG35" s="460"/>
      <c r="EH35" s="460"/>
      <c r="EI35" s="460"/>
      <c r="EJ35" s="460"/>
      <c r="EK35" s="460"/>
      <c r="EL35" s="460"/>
      <c r="EM35" s="460"/>
      <c r="EN35" s="460"/>
      <c r="EO35" s="400"/>
      <c r="EP35" s="452"/>
      <c r="EQ35" s="453"/>
      <c r="ER35" s="454"/>
      <c r="ES35" s="454"/>
      <c r="ET35" s="454"/>
      <c r="EU35" s="454"/>
      <c r="EV35" s="454"/>
      <c r="EW35" s="460"/>
      <c r="EX35" s="460"/>
      <c r="EY35" s="460"/>
      <c r="EZ35" s="460"/>
      <c r="FA35" s="460"/>
      <c r="FB35" s="460"/>
      <c r="FC35" s="460"/>
      <c r="FD35" s="460"/>
      <c r="FE35" s="400"/>
      <c r="FF35" s="452"/>
      <c r="FG35" s="453"/>
      <c r="FH35" s="454"/>
      <c r="FI35" s="454"/>
      <c r="FJ35" s="454"/>
      <c r="FK35" s="454"/>
      <c r="FL35" s="454"/>
      <c r="FM35" s="460"/>
      <c r="FN35" s="460"/>
      <c r="FO35" s="460"/>
      <c r="FP35" s="460"/>
      <c r="FQ35" s="460"/>
      <c r="FR35" s="460"/>
      <c r="FS35" s="460"/>
      <c r="FT35" s="460"/>
      <c r="FU35" s="400"/>
      <c r="FV35" s="452"/>
      <c r="FW35" s="453"/>
      <c r="FX35" s="454"/>
      <c r="FY35" s="454"/>
      <c r="FZ35" s="454"/>
      <c r="GA35" s="454"/>
      <c r="GB35" s="454"/>
      <c r="GC35" s="460"/>
      <c r="GD35" s="460"/>
      <c r="GE35" s="460"/>
      <c r="GF35" s="460"/>
      <c r="GG35" s="460"/>
      <c r="GH35" s="460"/>
      <c r="GI35" s="460"/>
      <c r="GJ35" s="460"/>
      <c r="GK35" s="400"/>
      <c r="GL35" s="452"/>
      <c r="GM35" s="453"/>
      <c r="GN35" s="454"/>
      <c r="GO35" s="454"/>
      <c r="GP35" s="454"/>
      <c r="GQ35" s="454"/>
      <c r="GR35" s="454"/>
      <c r="GS35" s="460"/>
      <c r="GT35" s="460"/>
      <c r="GU35" s="460"/>
      <c r="GV35" s="460"/>
      <c r="GW35" s="460"/>
      <c r="GX35" s="460"/>
      <c r="GY35" s="460"/>
      <c r="GZ35" s="460"/>
      <c r="HA35" s="400"/>
      <c r="HB35" s="452"/>
      <c r="HC35" s="453"/>
      <c r="HD35" s="454"/>
      <c r="HE35" s="454"/>
      <c r="HF35" s="454"/>
      <c r="HG35" s="454"/>
      <c r="HH35" s="454"/>
      <c r="HI35" s="460"/>
      <c r="HJ35" s="460"/>
      <c r="HK35" s="460"/>
      <c r="HL35" s="460"/>
      <c r="HM35" s="460"/>
      <c r="HN35" s="460"/>
      <c r="HO35" s="460"/>
      <c r="HP35" s="460"/>
      <c r="HQ35" s="400"/>
      <c r="HR35" s="452"/>
      <c r="HS35" s="453"/>
      <c r="HT35" s="454"/>
      <c r="HU35" s="454"/>
      <c r="HV35" s="454"/>
      <c r="HW35" s="454"/>
      <c r="HX35" s="454"/>
      <c r="HY35" s="460"/>
      <c r="HZ35" s="460"/>
      <c r="IA35" s="460"/>
      <c r="IB35" s="460"/>
      <c r="IC35" s="460"/>
      <c r="ID35" s="460"/>
      <c r="IE35" s="460"/>
      <c r="IF35" s="460"/>
      <c r="IG35" s="400"/>
      <c r="IH35" s="452"/>
      <c r="II35" s="453"/>
      <c r="IJ35" s="454"/>
      <c r="IK35" s="454"/>
      <c r="IL35" s="454"/>
      <c r="IM35" s="454"/>
      <c r="IN35" s="454"/>
      <c r="IO35" s="460"/>
      <c r="IP35" s="460"/>
      <c r="IQ35" s="460"/>
      <c r="IR35" s="460"/>
      <c r="IS35" s="460"/>
      <c r="IT35" s="460"/>
      <c r="IU35" s="460"/>
      <c r="IV35" s="460"/>
    </row>
    <row r="36" spans="1:256" s="3" customFormat="1" ht="14.25" customHeight="1" thickBot="1">
      <c r="A36" s="401"/>
      <c r="B36" s="403"/>
      <c r="C36" s="406"/>
      <c r="D36" s="415" t="s">
        <v>22</v>
      </c>
      <c r="E36" s="405" t="s">
        <v>23</v>
      </c>
      <c r="F36" s="417" t="s">
        <v>24</v>
      </c>
      <c r="G36" s="418"/>
      <c r="H36" s="419"/>
      <c r="I36" s="420" t="s">
        <v>14</v>
      </c>
      <c r="J36" s="421"/>
      <c r="K36" s="361" t="s">
        <v>15</v>
      </c>
      <c r="L36" s="362"/>
      <c r="M36" s="361" t="s">
        <v>16</v>
      </c>
      <c r="N36" s="362"/>
      <c r="O36" s="361" t="s">
        <v>17</v>
      </c>
      <c r="P36" s="363"/>
      <c r="Q36" s="400"/>
      <c r="R36" s="452"/>
      <c r="S36" s="453"/>
      <c r="T36" s="453"/>
      <c r="U36" s="453"/>
      <c r="V36" s="400"/>
      <c r="W36" s="457"/>
      <c r="X36" s="457"/>
      <c r="Y36" s="458"/>
      <c r="Z36" s="458"/>
      <c r="AA36" s="459"/>
      <c r="AB36" s="459"/>
      <c r="AC36" s="459"/>
      <c r="AD36" s="459"/>
      <c r="AE36" s="459"/>
      <c r="AF36" s="459"/>
      <c r="AG36" s="400"/>
      <c r="AH36" s="452"/>
      <c r="AI36" s="453"/>
      <c r="AJ36" s="453"/>
      <c r="AK36" s="453"/>
      <c r="AL36" s="400"/>
      <c r="AM36" s="457"/>
      <c r="AN36" s="457"/>
      <c r="AO36" s="458"/>
      <c r="AP36" s="458"/>
      <c r="AQ36" s="459"/>
      <c r="AR36" s="459"/>
      <c r="AS36" s="459"/>
      <c r="AT36" s="459"/>
      <c r="AU36" s="459"/>
      <c r="AV36" s="459"/>
      <c r="AW36" s="400"/>
      <c r="AX36" s="452"/>
      <c r="AY36" s="453"/>
      <c r="AZ36" s="453"/>
      <c r="BA36" s="453"/>
      <c r="BB36" s="400"/>
      <c r="BC36" s="457"/>
      <c r="BD36" s="457"/>
      <c r="BE36" s="458"/>
      <c r="BF36" s="458"/>
      <c r="BG36" s="459"/>
      <c r="BH36" s="459"/>
      <c r="BI36" s="459"/>
      <c r="BJ36" s="459"/>
      <c r="BK36" s="459"/>
      <c r="BL36" s="459"/>
      <c r="BM36" s="400"/>
      <c r="BN36" s="452"/>
      <c r="BO36" s="453"/>
      <c r="BP36" s="453"/>
      <c r="BQ36" s="453"/>
      <c r="BR36" s="400"/>
      <c r="BS36" s="457"/>
      <c r="BT36" s="457"/>
      <c r="BU36" s="458"/>
      <c r="BV36" s="458"/>
      <c r="BW36" s="459"/>
      <c r="BX36" s="459"/>
      <c r="BY36" s="459"/>
      <c r="BZ36" s="459"/>
      <c r="CA36" s="459"/>
      <c r="CB36" s="459"/>
      <c r="CC36" s="400"/>
      <c r="CD36" s="452"/>
      <c r="CE36" s="453"/>
      <c r="CF36" s="453"/>
      <c r="CG36" s="453"/>
      <c r="CH36" s="400"/>
      <c r="CI36" s="457"/>
      <c r="CJ36" s="457"/>
      <c r="CK36" s="458"/>
      <c r="CL36" s="458"/>
      <c r="CM36" s="459"/>
      <c r="CN36" s="459"/>
      <c r="CO36" s="459"/>
      <c r="CP36" s="459"/>
      <c r="CQ36" s="459"/>
      <c r="CR36" s="459"/>
      <c r="CS36" s="400"/>
      <c r="CT36" s="452"/>
      <c r="CU36" s="453"/>
      <c r="CV36" s="453"/>
      <c r="CW36" s="453"/>
      <c r="CX36" s="400"/>
      <c r="CY36" s="457"/>
      <c r="CZ36" s="457"/>
      <c r="DA36" s="458"/>
      <c r="DB36" s="458"/>
      <c r="DC36" s="459"/>
      <c r="DD36" s="459"/>
      <c r="DE36" s="459"/>
      <c r="DF36" s="459"/>
      <c r="DG36" s="459"/>
      <c r="DH36" s="459"/>
      <c r="DI36" s="400"/>
      <c r="DJ36" s="452"/>
      <c r="DK36" s="453"/>
      <c r="DL36" s="453"/>
      <c r="DM36" s="453"/>
      <c r="DN36" s="400"/>
      <c r="DO36" s="457"/>
      <c r="DP36" s="457"/>
      <c r="DQ36" s="458"/>
      <c r="DR36" s="458"/>
      <c r="DS36" s="459"/>
      <c r="DT36" s="459"/>
      <c r="DU36" s="459"/>
      <c r="DV36" s="459"/>
      <c r="DW36" s="459"/>
      <c r="DX36" s="459"/>
      <c r="DY36" s="400"/>
      <c r="DZ36" s="452"/>
      <c r="EA36" s="453"/>
      <c r="EB36" s="453"/>
      <c r="EC36" s="453"/>
      <c r="ED36" s="400"/>
      <c r="EE36" s="457"/>
      <c r="EF36" s="457"/>
      <c r="EG36" s="458"/>
      <c r="EH36" s="458"/>
      <c r="EI36" s="459"/>
      <c r="EJ36" s="459"/>
      <c r="EK36" s="459"/>
      <c r="EL36" s="459"/>
      <c r="EM36" s="459"/>
      <c r="EN36" s="459"/>
      <c r="EO36" s="400"/>
      <c r="EP36" s="452"/>
      <c r="EQ36" s="453"/>
      <c r="ER36" s="453"/>
      <c r="ES36" s="453"/>
      <c r="ET36" s="400"/>
      <c r="EU36" s="457"/>
      <c r="EV36" s="457"/>
      <c r="EW36" s="458"/>
      <c r="EX36" s="458"/>
      <c r="EY36" s="459"/>
      <c r="EZ36" s="459"/>
      <c r="FA36" s="459"/>
      <c r="FB36" s="459"/>
      <c r="FC36" s="459"/>
      <c r="FD36" s="459"/>
      <c r="FE36" s="400"/>
      <c r="FF36" s="452"/>
      <c r="FG36" s="453"/>
      <c r="FH36" s="453"/>
      <c r="FI36" s="453"/>
      <c r="FJ36" s="400"/>
      <c r="FK36" s="457"/>
      <c r="FL36" s="457"/>
      <c r="FM36" s="458"/>
      <c r="FN36" s="458"/>
      <c r="FO36" s="459"/>
      <c r="FP36" s="459"/>
      <c r="FQ36" s="459"/>
      <c r="FR36" s="459"/>
      <c r="FS36" s="459"/>
      <c r="FT36" s="459"/>
      <c r="FU36" s="400"/>
      <c r="FV36" s="452"/>
      <c r="FW36" s="453"/>
      <c r="FX36" s="453"/>
      <c r="FY36" s="453"/>
      <c r="FZ36" s="400"/>
      <c r="GA36" s="457"/>
      <c r="GB36" s="457"/>
      <c r="GC36" s="458"/>
      <c r="GD36" s="458"/>
      <c r="GE36" s="459"/>
      <c r="GF36" s="459"/>
      <c r="GG36" s="459"/>
      <c r="GH36" s="459"/>
      <c r="GI36" s="459"/>
      <c r="GJ36" s="459"/>
      <c r="GK36" s="400"/>
      <c r="GL36" s="452"/>
      <c r="GM36" s="453"/>
      <c r="GN36" s="453"/>
      <c r="GO36" s="453"/>
      <c r="GP36" s="400"/>
      <c r="GQ36" s="457"/>
      <c r="GR36" s="457"/>
      <c r="GS36" s="458"/>
      <c r="GT36" s="458"/>
      <c r="GU36" s="459"/>
      <c r="GV36" s="459"/>
      <c r="GW36" s="459"/>
      <c r="GX36" s="459"/>
      <c r="GY36" s="459"/>
      <c r="GZ36" s="459"/>
      <c r="HA36" s="400"/>
      <c r="HB36" s="452"/>
      <c r="HC36" s="453"/>
      <c r="HD36" s="453"/>
      <c r="HE36" s="453"/>
      <c r="HF36" s="400"/>
      <c r="HG36" s="457"/>
      <c r="HH36" s="457"/>
      <c r="HI36" s="458"/>
      <c r="HJ36" s="458"/>
      <c r="HK36" s="459"/>
      <c r="HL36" s="459"/>
      <c r="HM36" s="459"/>
      <c r="HN36" s="459"/>
      <c r="HO36" s="459"/>
      <c r="HP36" s="459"/>
      <c r="HQ36" s="400"/>
      <c r="HR36" s="452"/>
      <c r="HS36" s="453"/>
      <c r="HT36" s="453"/>
      <c r="HU36" s="453"/>
      <c r="HV36" s="400"/>
      <c r="HW36" s="457"/>
      <c r="HX36" s="457"/>
      <c r="HY36" s="458"/>
      <c r="HZ36" s="458"/>
      <c r="IA36" s="459"/>
      <c r="IB36" s="459"/>
      <c r="IC36" s="459"/>
      <c r="ID36" s="459"/>
      <c r="IE36" s="459"/>
      <c r="IF36" s="459"/>
      <c r="IG36" s="400"/>
      <c r="IH36" s="452"/>
      <c r="II36" s="453"/>
      <c r="IJ36" s="453"/>
      <c r="IK36" s="453"/>
      <c r="IL36" s="400"/>
      <c r="IM36" s="457"/>
      <c r="IN36" s="457"/>
      <c r="IO36" s="458"/>
      <c r="IP36" s="458"/>
      <c r="IQ36" s="459"/>
      <c r="IR36" s="459"/>
      <c r="IS36" s="459"/>
      <c r="IT36" s="459"/>
      <c r="IU36" s="459"/>
      <c r="IV36" s="459"/>
    </row>
    <row r="37" spans="1:256" s="3" customFormat="1" ht="14.25" customHeight="1" thickBot="1">
      <c r="A37" s="401"/>
      <c r="B37" s="403"/>
      <c r="C37" s="406"/>
      <c r="D37" s="415"/>
      <c r="E37" s="406"/>
      <c r="F37" s="422" t="s">
        <v>25</v>
      </c>
      <c r="G37" s="425"/>
      <c r="H37" s="426"/>
      <c r="I37" s="390" t="s">
        <v>455</v>
      </c>
      <c r="J37" s="393" t="s">
        <v>456</v>
      </c>
      <c r="K37" s="349" t="s">
        <v>145</v>
      </c>
      <c r="L37" s="351" t="s">
        <v>193</v>
      </c>
      <c r="M37" s="349" t="s">
        <v>194</v>
      </c>
      <c r="N37" s="351" t="s">
        <v>195</v>
      </c>
      <c r="O37" s="349" t="s">
        <v>440</v>
      </c>
      <c r="P37" s="351" t="s">
        <v>439</v>
      </c>
      <c r="Q37" s="400"/>
      <c r="R37" s="452"/>
      <c r="S37" s="453"/>
      <c r="T37" s="453"/>
      <c r="U37" s="453"/>
      <c r="V37" s="450"/>
      <c r="W37" s="451"/>
      <c r="X37" s="451"/>
      <c r="Y37" s="455"/>
      <c r="Z37" s="455"/>
      <c r="AA37" s="455"/>
      <c r="AB37" s="455"/>
      <c r="AC37" s="455"/>
      <c r="AD37" s="455"/>
      <c r="AE37" s="455"/>
      <c r="AF37" s="455"/>
      <c r="AG37" s="400"/>
      <c r="AH37" s="452"/>
      <c r="AI37" s="453"/>
      <c r="AJ37" s="453"/>
      <c r="AK37" s="453"/>
      <c r="AL37" s="450"/>
      <c r="AM37" s="451"/>
      <c r="AN37" s="451"/>
      <c r="AO37" s="455"/>
      <c r="AP37" s="455"/>
      <c r="AQ37" s="455"/>
      <c r="AR37" s="455"/>
      <c r="AS37" s="455"/>
      <c r="AT37" s="455"/>
      <c r="AU37" s="455"/>
      <c r="AV37" s="455"/>
      <c r="AW37" s="400"/>
      <c r="AX37" s="452"/>
      <c r="AY37" s="453"/>
      <c r="AZ37" s="453"/>
      <c r="BA37" s="453"/>
      <c r="BB37" s="450"/>
      <c r="BC37" s="451"/>
      <c r="BD37" s="451"/>
      <c r="BE37" s="455"/>
      <c r="BF37" s="455"/>
      <c r="BG37" s="455"/>
      <c r="BH37" s="455"/>
      <c r="BI37" s="455"/>
      <c r="BJ37" s="455"/>
      <c r="BK37" s="455"/>
      <c r="BL37" s="455"/>
      <c r="BM37" s="400"/>
      <c r="BN37" s="452"/>
      <c r="BO37" s="453"/>
      <c r="BP37" s="453"/>
      <c r="BQ37" s="453"/>
      <c r="BR37" s="450"/>
      <c r="BS37" s="451"/>
      <c r="BT37" s="451"/>
      <c r="BU37" s="455"/>
      <c r="BV37" s="455"/>
      <c r="BW37" s="455"/>
      <c r="BX37" s="455"/>
      <c r="BY37" s="455"/>
      <c r="BZ37" s="455"/>
      <c r="CA37" s="455"/>
      <c r="CB37" s="455"/>
      <c r="CC37" s="400"/>
      <c r="CD37" s="452"/>
      <c r="CE37" s="453"/>
      <c r="CF37" s="453"/>
      <c r="CG37" s="453"/>
      <c r="CH37" s="450"/>
      <c r="CI37" s="451"/>
      <c r="CJ37" s="451"/>
      <c r="CK37" s="455"/>
      <c r="CL37" s="455"/>
      <c r="CM37" s="455"/>
      <c r="CN37" s="455"/>
      <c r="CO37" s="455"/>
      <c r="CP37" s="455"/>
      <c r="CQ37" s="455"/>
      <c r="CR37" s="455"/>
      <c r="CS37" s="400"/>
      <c r="CT37" s="452"/>
      <c r="CU37" s="453"/>
      <c r="CV37" s="453"/>
      <c r="CW37" s="453"/>
      <c r="CX37" s="450"/>
      <c r="CY37" s="451"/>
      <c r="CZ37" s="451"/>
      <c r="DA37" s="455"/>
      <c r="DB37" s="455"/>
      <c r="DC37" s="455"/>
      <c r="DD37" s="455"/>
      <c r="DE37" s="455"/>
      <c r="DF37" s="455"/>
      <c r="DG37" s="455"/>
      <c r="DH37" s="455"/>
      <c r="DI37" s="400"/>
      <c r="DJ37" s="452"/>
      <c r="DK37" s="453"/>
      <c r="DL37" s="453"/>
      <c r="DM37" s="453"/>
      <c r="DN37" s="450"/>
      <c r="DO37" s="451"/>
      <c r="DP37" s="451"/>
      <c r="DQ37" s="455"/>
      <c r="DR37" s="455"/>
      <c r="DS37" s="455"/>
      <c r="DT37" s="455"/>
      <c r="DU37" s="455"/>
      <c r="DV37" s="455"/>
      <c r="DW37" s="455"/>
      <c r="DX37" s="455"/>
      <c r="DY37" s="400"/>
      <c r="DZ37" s="452"/>
      <c r="EA37" s="453"/>
      <c r="EB37" s="453"/>
      <c r="EC37" s="453"/>
      <c r="ED37" s="450"/>
      <c r="EE37" s="451"/>
      <c r="EF37" s="451"/>
      <c r="EG37" s="455"/>
      <c r="EH37" s="455"/>
      <c r="EI37" s="455"/>
      <c r="EJ37" s="455"/>
      <c r="EK37" s="455"/>
      <c r="EL37" s="455"/>
      <c r="EM37" s="455"/>
      <c r="EN37" s="455"/>
      <c r="EO37" s="400"/>
      <c r="EP37" s="452"/>
      <c r="EQ37" s="453"/>
      <c r="ER37" s="453"/>
      <c r="ES37" s="453"/>
      <c r="ET37" s="450"/>
      <c r="EU37" s="451"/>
      <c r="EV37" s="451"/>
      <c r="EW37" s="455"/>
      <c r="EX37" s="455"/>
      <c r="EY37" s="455"/>
      <c r="EZ37" s="455"/>
      <c r="FA37" s="455"/>
      <c r="FB37" s="455"/>
      <c r="FC37" s="455"/>
      <c r="FD37" s="455"/>
      <c r="FE37" s="400"/>
      <c r="FF37" s="452"/>
      <c r="FG37" s="453"/>
      <c r="FH37" s="453"/>
      <c r="FI37" s="453"/>
      <c r="FJ37" s="450"/>
      <c r="FK37" s="451"/>
      <c r="FL37" s="451"/>
      <c r="FM37" s="455"/>
      <c r="FN37" s="455"/>
      <c r="FO37" s="455"/>
      <c r="FP37" s="455"/>
      <c r="FQ37" s="455"/>
      <c r="FR37" s="455"/>
      <c r="FS37" s="455"/>
      <c r="FT37" s="455"/>
      <c r="FU37" s="400"/>
      <c r="FV37" s="452"/>
      <c r="FW37" s="453"/>
      <c r="FX37" s="453"/>
      <c r="FY37" s="453"/>
      <c r="FZ37" s="450"/>
      <c r="GA37" s="451"/>
      <c r="GB37" s="451"/>
      <c r="GC37" s="455"/>
      <c r="GD37" s="455"/>
      <c r="GE37" s="455"/>
      <c r="GF37" s="455"/>
      <c r="GG37" s="455"/>
      <c r="GH37" s="455"/>
      <c r="GI37" s="455"/>
      <c r="GJ37" s="455"/>
      <c r="GK37" s="400"/>
      <c r="GL37" s="452"/>
      <c r="GM37" s="453"/>
      <c r="GN37" s="453"/>
      <c r="GO37" s="453"/>
      <c r="GP37" s="450"/>
      <c r="GQ37" s="451"/>
      <c r="GR37" s="451"/>
      <c r="GS37" s="455"/>
      <c r="GT37" s="455"/>
      <c r="GU37" s="455"/>
      <c r="GV37" s="455"/>
      <c r="GW37" s="455"/>
      <c r="GX37" s="455"/>
      <c r="GY37" s="455"/>
      <c r="GZ37" s="455"/>
      <c r="HA37" s="400"/>
      <c r="HB37" s="452"/>
      <c r="HC37" s="453"/>
      <c r="HD37" s="453"/>
      <c r="HE37" s="453"/>
      <c r="HF37" s="450"/>
      <c r="HG37" s="451"/>
      <c r="HH37" s="451"/>
      <c r="HI37" s="455"/>
      <c r="HJ37" s="455"/>
      <c r="HK37" s="455"/>
      <c r="HL37" s="455"/>
      <c r="HM37" s="455"/>
      <c r="HN37" s="455"/>
      <c r="HO37" s="455"/>
      <c r="HP37" s="455"/>
      <c r="HQ37" s="400"/>
      <c r="HR37" s="452"/>
      <c r="HS37" s="453"/>
      <c r="HT37" s="453"/>
      <c r="HU37" s="453"/>
      <c r="HV37" s="450"/>
      <c r="HW37" s="451"/>
      <c r="HX37" s="451"/>
      <c r="HY37" s="455"/>
      <c r="HZ37" s="455"/>
      <c r="IA37" s="455"/>
      <c r="IB37" s="455"/>
      <c r="IC37" s="455"/>
      <c r="ID37" s="455"/>
      <c r="IE37" s="455"/>
      <c r="IF37" s="455"/>
      <c r="IG37" s="400"/>
      <c r="IH37" s="452"/>
      <c r="II37" s="453"/>
      <c r="IJ37" s="453"/>
      <c r="IK37" s="453"/>
      <c r="IL37" s="450"/>
      <c r="IM37" s="451"/>
      <c r="IN37" s="451"/>
      <c r="IO37" s="455"/>
      <c r="IP37" s="455"/>
      <c r="IQ37" s="455"/>
      <c r="IR37" s="455"/>
      <c r="IS37" s="455"/>
      <c r="IT37" s="455"/>
      <c r="IU37" s="455"/>
      <c r="IV37" s="455"/>
    </row>
    <row r="38" spans="1:256" s="3" customFormat="1" ht="14.25" customHeight="1" thickBot="1">
      <c r="A38" s="401"/>
      <c r="B38" s="403"/>
      <c r="C38" s="407"/>
      <c r="D38" s="416"/>
      <c r="E38" s="406"/>
      <c r="F38" s="423"/>
      <c r="G38" s="411" t="s">
        <v>26</v>
      </c>
      <c r="H38" s="427" t="s">
        <v>27</v>
      </c>
      <c r="I38" s="391"/>
      <c r="J38" s="394"/>
      <c r="K38" s="350"/>
      <c r="L38" s="352"/>
      <c r="M38" s="350"/>
      <c r="N38" s="352"/>
      <c r="O38" s="350"/>
      <c r="P38" s="352"/>
      <c r="Q38" s="400"/>
      <c r="R38" s="452"/>
      <c r="S38" s="445"/>
      <c r="T38" s="456"/>
      <c r="U38" s="453"/>
      <c r="V38" s="450"/>
      <c r="W38" s="445"/>
      <c r="X38" s="445"/>
      <c r="Y38" s="455"/>
      <c r="Z38" s="455"/>
      <c r="AA38" s="455"/>
      <c r="AB38" s="455"/>
      <c r="AC38" s="455"/>
      <c r="AD38" s="455"/>
      <c r="AE38" s="455"/>
      <c r="AF38" s="455"/>
      <c r="AG38" s="400"/>
      <c r="AH38" s="452"/>
      <c r="AI38" s="445"/>
      <c r="AJ38" s="456"/>
      <c r="AK38" s="453"/>
      <c r="AL38" s="450"/>
      <c r="AM38" s="445"/>
      <c r="AN38" s="445"/>
      <c r="AO38" s="455"/>
      <c r="AP38" s="455"/>
      <c r="AQ38" s="455"/>
      <c r="AR38" s="455"/>
      <c r="AS38" s="455"/>
      <c r="AT38" s="455"/>
      <c r="AU38" s="455"/>
      <c r="AV38" s="455"/>
      <c r="AW38" s="400"/>
      <c r="AX38" s="452"/>
      <c r="AY38" s="445"/>
      <c r="AZ38" s="456"/>
      <c r="BA38" s="453"/>
      <c r="BB38" s="450"/>
      <c r="BC38" s="445"/>
      <c r="BD38" s="445"/>
      <c r="BE38" s="455"/>
      <c r="BF38" s="455"/>
      <c r="BG38" s="455"/>
      <c r="BH38" s="455"/>
      <c r="BI38" s="455"/>
      <c r="BJ38" s="455"/>
      <c r="BK38" s="455"/>
      <c r="BL38" s="455"/>
      <c r="BM38" s="400"/>
      <c r="BN38" s="452"/>
      <c r="BO38" s="445"/>
      <c r="BP38" s="456"/>
      <c r="BQ38" s="453"/>
      <c r="BR38" s="450"/>
      <c r="BS38" s="445"/>
      <c r="BT38" s="445"/>
      <c r="BU38" s="455"/>
      <c r="BV38" s="455"/>
      <c r="BW38" s="455"/>
      <c r="BX38" s="455"/>
      <c r="BY38" s="455"/>
      <c r="BZ38" s="455"/>
      <c r="CA38" s="455"/>
      <c r="CB38" s="455"/>
      <c r="CC38" s="400"/>
      <c r="CD38" s="452"/>
      <c r="CE38" s="445"/>
      <c r="CF38" s="456"/>
      <c r="CG38" s="453"/>
      <c r="CH38" s="450"/>
      <c r="CI38" s="445"/>
      <c r="CJ38" s="445"/>
      <c r="CK38" s="455"/>
      <c r="CL38" s="455"/>
      <c r="CM38" s="455"/>
      <c r="CN38" s="455"/>
      <c r="CO38" s="455"/>
      <c r="CP38" s="455"/>
      <c r="CQ38" s="455"/>
      <c r="CR38" s="455"/>
      <c r="CS38" s="400"/>
      <c r="CT38" s="452"/>
      <c r="CU38" s="445"/>
      <c r="CV38" s="456"/>
      <c r="CW38" s="453"/>
      <c r="CX38" s="450"/>
      <c r="CY38" s="445"/>
      <c r="CZ38" s="445"/>
      <c r="DA38" s="455"/>
      <c r="DB38" s="455"/>
      <c r="DC38" s="455"/>
      <c r="DD38" s="455"/>
      <c r="DE38" s="455"/>
      <c r="DF38" s="455"/>
      <c r="DG38" s="455"/>
      <c r="DH38" s="455"/>
      <c r="DI38" s="400"/>
      <c r="DJ38" s="452"/>
      <c r="DK38" s="445"/>
      <c r="DL38" s="456"/>
      <c r="DM38" s="453"/>
      <c r="DN38" s="450"/>
      <c r="DO38" s="445"/>
      <c r="DP38" s="445"/>
      <c r="DQ38" s="455"/>
      <c r="DR38" s="455"/>
      <c r="DS38" s="455"/>
      <c r="DT38" s="455"/>
      <c r="DU38" s="455"/>
      <c r="DV38" s="455"/>
      <c r="DW38" s="455"/>
      <c r="DX38" s="455"/>
      <c r="DY38" s="400"/>
      <c r="DZ38" s="452"/>
      <c r="EA38" s="445"/>
      <c r="EB38" s="456"/>
      <c r="EC38" s="453"/>
      <c r="ED38" s="450"/>
      <c r="EE38" s="445"/>
      <c r="EF38" s="445"/>
      <c r="EG38" s="455"/>
      <c r="EH38" s="455"/>
      <c r="EI38" s="455"/>
      <c r="EJ38" s="455"/>
      <c r="EK38" s="455"/>
      <c r="EL38" s="455"/>
      <c r="EM38" s="455"/>
      <c r="EN38" s="455"/>
      <c r="EO38" s="400"/>
      <c r="EP38" s="452"/>
      <c r="EQ38" s="445"/>
      <c r="ER38" s="456"/>
      <c r="ES38" s="453"/>
      <c r="ET38" s="450"/>
      <c r="EU38" s="445"/>
      <c r="EV38" s="445"/>
      <c r="EW38" s="455"/>
      <c r="EX38" s="455"/>
      <c r="EY38" s="455"/>
      <c r="EZ38" s="455"/>
      <c r="FA38" s="455"/>
      <c r="FB38" s="455"/>
      <c r="FC38" s="455"/>
      <c r="FD38" s="455"/>
      <c r="FE38" s="400"/>
      <c r="FF38" s="452"/>
      <c r="FG38" s="445"/>
      <c r="FH38" s="456"/>
      <c r="FI38" s="453"/>
      <c r="FJ38" s="450"/>
      <c r="FK38" s="445"/>
      <c r="FL38" s="445"/>
      <c r="FM38" s="455"/>
      <c r="FN38" s="455"/>
      <c r="FO38" s="455"/>
      <c r="FP38" s="455"/>
      <c r="FQ38" s="455"/>
      <c r="FR38" s="455"/>
      <c r="FS38" s="455"/>
      <c r="FT38" s="455"/>
      <c r="FU38" s="400"/>
      <c r="FV38" s="452"/>
      <c r="FW38" s="445"/>
      <c r="FX38" s="456"/>
      <c r="FY38" s="453"/>
      <c r="FZ38" s="450"/>
      <c r="GA38" s="445"/>
      <c r="GB38" s="445"/>
      <c r="GC38" s="455"/>
      <c r="GD38" s="455"/>
      <c r="GE38" s="455"/>
      <c r="GF38" s="455"/>
      <c r="GG38" s="455"/>
      <c r="GH38" s="455"/>
      <c r="GI38" s="455"/>
      <c r="GJ38" s="455"/>
      <c r="GK38" s="400"/>
      <c r="GL38" s="452"/>
      <c r="GM38" s="445"/>
      <c r="GN38" s="456"/>
      <c r="GO38" s="453"/>
      <c r="GP38" s="450"/>
      <c r="GQ38" s="445"/>
      <c r="GR38" s="445"/>
      <c r="GS38" s="455"/>
      <c r="GT38" s="455"/>
      <c r="GU38" s="455"/>
      <c r="GV38" s="455"/>
      <c r="GW38" s="455"/>
      <c r="GX38" s="455"/>
      <c r="GY38" s="455"/>
      <c r="GZ38" s="455"/>
      <c r="HA38" s="400"/>
      <c r="HB38" s="452"/>
      <c r="HC38" s="445"/>
      <c r="HD38" s="456"/>
      <c r="HE38" s="453"/>
      <c r="HF38" s="450"/>
      <c r="HG38" s="445"/>
      <c r="HH38" s="445"/>
      <c r="HI38" s="455"/>
      <c r="HJ38" s="455"/>
      <c r="HK38" s="455"/>
      <c r="HL38" s="455"/>
      <c r="HM38" s="455"/>
      <c r="HN38" s="455"/>
      <c r="HO38" s="455"/>
      <c r="HP38" s="455"/>
      <c r="HQ38" s="400"/>
      <c r="HR38" s="452"/>
      <c r="HS38" s="445"/>
      <c r="HT38" s="456"/>
      <c r="HU38" s="453"/>
      <c r="HV38" s="450"/>
      <c r="HW38" s="445"/>
      <c r="HX38" s="445"/>
      <c r="HY38" s="455"/>
      <c r="HZ38" s="455"/>
      <c r="IA38" s="455"/>
      <c r="IB38" s="455"/>
      <c r="IC38" s="455"/>
      <c r="ID38" s="455"/>
      <c r="IE38" s="455"/>
      <c r="IF38" s="455"/>
      <c r="IG38" s="400"/>
      <c r="IH38" s="452"/>
      <c r="II38" s="445"/>
      <c r="IJ38" s="456"/>
      <c r="IK38" s="453"/>
      <c r="IL38" s="450"/>
      <c r="IM38" s="445"/>
      <c r="IN38" s="445"/>
      <c r="IO38" s="455"/>
      <c r="IP38" s="455"/>
      <c r="IQ38" s="455"/>
      <c r="IR38" s="455"/>
      <c r="IS38" s="455"/>
      <c r="IT38" s="455"/>
      <c r="IU38" s="455"/>
      <c r="IV38" s="455"/>
    </row>
    <row r="39" spans="1:256" s="3" customFormat="1" ht="14.25" customHeight="1" thickBot="1">
      <c r="A39" s="401"/>
      <c r="B39" s="403"/>
      <c r="C39" s="406"/>
      <c r="D39" s="416"/>
      <c r="E39" s="406"/>
      <c r="F39" s="423"/>
      <c r="G39" s="412"/>
      <c r="H39" s="428"/>
      <c r="I39" s="391"/>
      <c r="J39" s="394"/>
      <c r="K39" s="350"/>
      <c r="L39" s="352"/>
      <c r="M39" s="350"/>
      <c r="N39" s="352"/>
      <c r="O39" s="350"/>
      <c r="P39" s="352"/>
      <c r="Q39" s="400"/>
      <c r="R39" s="452"/>
      <c r="S39" s="453"/>
      <c r="T39" s="456"/>
      <c r="U39" s="453"/>
      <c r="V39" s="450"/>
      <c r="W39" s="446"/>
      <c r="X39" s="446"/>
      <c r="Y39" s="455"/>
      <c r="Z39" s="455"/>
      <c r="AA39" s="455"/>
      <c r="AB39" s="455"/>
      <c r="AC39" s="455"/>
      <c r="AD39" s="455"/>
      <c r="AE39" s="455"/>
      <c r="AF39" s="455"/>
      <c r="AG39" s="400"/>
      <c r="AH39" s="452"/>
      <c r="AI39" s="453"/>
      <c r="AJ39" s="456"/>
      <c r="AK39" s="453"/>
      <c r="AL39" s="450"/>
      <c r="AM39" s="446"/>
      <c r="AN39" s="446"/>
      <c r="AO39" s="455"/>
      <c r="AP39" s="455"/>
      <c r="AQ39" s="455"/>
      <c r="AR39" s="455"/>
      <c r="AS39" s="455"/>
      <c r="AT39" s="455"/>
      <c r="AU39" s="455"/>
      <c r="AV39" s="455"/>
      <c r="AW39" s="400"/>
      <c r="AX39" s="452"/>
      <c r="AY39" s="453"/>
      <c r="AZ39" s="456"/>
      <c r="BA39" s="453"/>
      <c r="BB39" s="450"/>
      <c r="BC39" s="446"/>
      <c r="BD39" s="446"/>
      <c r="BE39" s="455"/>
      <c r="BF39" s="455"/>
      <c r="BG39" s="455"/>
      <c r="BH39" s="455"/>
      <c r="BI39" s="455"/>
      <c r="BJ39" s="455"/>
      <c r="BK39" s="455"/>
      <c r="BL39" s="455"/>
      <c r="BM39" s="400"/>
      <c r="BN39" s="452"/>
      <c r="BO39" s="453"/>
      <c r="BP39" s="456"/>
      <c r="BQ39" s="453"/>
      <c r="BR39" s="450"/>
      <c r="BS39" s="446"/>
      <c r="BT39" s="446"/>
      <c r="BU39" s="455"/>
      <c r="BV39" s="455"/>
      <c r="BW39" s="455"/>
      <c r="BX39" s="455"/>
      <c r="BY39" s="455"/>
      <c r="BZ39" s="455"/>
      <c r="CA39" s="455"/>
      <c r="CB39" s="455"/>
      <c r="CC39" s="400"/>
      <c r="CD39" s="452"/>
      <c r="CE39" s="453"/>
      <c r="CF39" s="456"/>
      <c r="CG39" s="453"/>
      <c r="CH39" s="450"/>
      <c r="CI39" s="446"/>
      <c r="CJ39" s="446"/>
      <c r="CK39" s="455"/>
      <c r="CL39" s="455"/>
      <c r="CM39" s="455"/>
      <c r="CN39" s="455"/>
      <c r="CO39" s="455"/>
      <c r="CP39" s="455"/>
      <c r="CQ39" s="455"/>
      <c r="CR39" s="455"/>
      <c r="CS39" s="400"/>
      <c r="CT39" s="452"/>
      <c r="CU39" s="453"/>
      <c r="CV39" s="456"/>
      <c r="CW39" s="453"/>
      <c r="CX39" s="450"/>
      <c r="CY39" s="446"/>
      <c r="CZ39" s="446"/>
      <c r="DA39" s="455"/>
      <c r="DB39" s="455"/>
      <c r="DC39" s="455"/>
      <c r="DD39" s="455"/>
      <c r="DE39" s="455"/>
      <c r="DF39" s="455"/>
      <c r="DG39" s="455"/>
      <c r="DH39" s="455"/>
      <c r="DI39" s="400"/>
      <c r="DJ39" s="452"/>
      <c r="DK39" s="453"/>
      <c r="DL39" s="456"/>
      <c r="DM39" s="453"/>
      <c r="DN39" s="450"/>
      <c r="DO39" s="446"/>
      <c r="DP39" s="446"/>
      <c r="DQ39" s="455"/>
      <c r="DR39" s="455"/>
      <c r="DS39" s="455"/>
      <c r="DT39" s="455"/>
      <c r="DU39" s="455"/>
      <c r="DV39" s="455"/>
      <c r="DW39" s="455"/>
      <c r="DX39" s="455"/>
      <c r="DY39" s="400"/>
      <c r="DZ39" s="452"/>
      <c r="EA39" s="453"/>
      <c r="EB39" s="456"/>
      <c r="EC39" s="453"/>
      <c r="ED39" s="450"/>
      <c r="EE39" s="446"/>
      <c r="EF39" s="446"/>
      <c r="EG39" s="455"/>
      <c r="EH39" s="455"/>
      <c r="EI39" s="455"/>
      <c r="EJ39" s="455"/>
      <c r="EK39" s="455"/>
      <c r="EL39" s="455"/>
      <c r="EM39" s="455"/>
      <c r="EN39" s="455"/>
      <c r="EO39" s="400"/>
      <c r="EP39" s="452"/>
      <c r="EQ39" s="453"/>
      <c r="ER39" s="456"/>
      <c r="ES39" s="453"/>
      <c r="ET39" s="450"/>
      <c r="EU39" s="446"/>
      <c r="EV39" s="446"/>
      <c r="EW39" s="455"/>
      <c r="EX39" s="455"/>
      <c r="EY39" s="455"/>
      <c r="EZ39" s="455"/>
      <c r="FA39" s="455"/>
      <c r="FB39" s="455"/>
      <c r="FC39" s="455"/>
      <c r="FD39" s="455"/>
      <c r="FE39" s="400"/>
      <c r="FF39" s="452"/>
      <c r="FG39" s="453"/>
      <c r="FH39" s="456"/>
      <c r="FI39" s="453"/>
      <c r="FJ39" s="450"/>
      <c r="FK39" s="446"/>
      <c r="FL39" s="446"/>
      <c r="FM39" s="455"/>
      <c r="FN39" s="455"/>
      <c r="FO39" s="455"/>
      <c r="FP39" s="455"/>
      <c r="FQ39" s="455"/>
      <c r="FR39" s="455"/>
      <c r="FS39" s="455"/>
      <c r="FT39" s="455"/>
      <c r="FU39" s="400"/>
      <c r="FV39" s="452"/>
      <c r="FW39" s="453"/>
      <c r="FX39" s="456"/>
      <c r="FY39" s="453"/>
      <c r="FZ39" s="450"/>
      <c r="GA39" s="446"/>
      <c r="GB39" s="446"/>
      <c r="GC39" s="455"/>
      <c r="GD39" s="455"/>
      <c r="GE39" s="455"/>
      <c r="GF39" s="455"/>
      <c r="GG39" s="455"/>
      <c r="GH39" s="455"/>
      <c r="GI39" s="455"/>
      <c r="GJ39" s="455"/>
      <c r="GK39" s="400"/>
      <c r="GL39" s="452"/>
      <c r="GM39" s="453"/>
      <c r="GN39" s="456"/>
      <c r="GO39" s="453"/>
      <c r="GP39" s="450"/>
      <c r="GQ39" s="446"/>
      <c r="GR39" s="446"/>
      <c r="GS39" s="455"/>
      <c r="GT39" s="455"/>
      <c r="GU39" s="455"/>
      <c r="GV39" s="455"/>
      <c r="GW39" s="455"/>
      <c r="GX39" s="455"/>
      <c r="GY39" s="455"/>
      <c r="GZ39" s="455"/>
      <c r="HA39" s="400"/>
      <c r="HB39" s="452"/>
      <c r="HC39" s="453"/>
      <c r="HD39" s="456"/>
      <c r="HE39" s="453"/>
      <c r="HF39" s="450"/>
      <c r="HG39" s="446"/>
      <c r="HH39" s="446"/>
      <c r="HI39" s="455"/>
      <c r="HJ39" s="455"/>
      <c r="HK39" s="455"/>
      <c r="HL39" s="455"/>
      <c r="HM39" s="455"/>
      <c r="HN39" s="455"/>
      <c r="HO39" s="455"/>
      <c r="HP39" s="455"/>
      <c r="HQ39" s="400"/>
      <c r="HR39" s="452"/>
      <c r="HS39" s="453"/>
      <c r="HT39" s="456"/>
      <c r="HU39" s="453"/>
      <c r="HV39" s="450"/>
      <c r="HW39" s="446"/>
      <c r="HX39" s="446"/>
      <c r="HY39" s="455"/>
      <c r="HZ39" s="455"/>
      <c r="IA39" s="455"/>
      <c r="IB39" s="455"/>
      <c r="IC39" s="455"/>
      <c r="ID39" s="455"/>
      <c r="IE39" s="455"/>
      <c r="IF39" s="455"/>
      <c r="IG39" s="400"/>
      <c r="IH39" s="452"/>
      <c r="II39" s="453"/>
      <c r="IJ39" s="456"/>
      <c r="IK39" s="453"/>
      <c r="IL39" s="450"/>
      <c r="IM39" s="446"/>
      <c r="IN39" s="446"/>
      <c r="IO39" s="455"/>
      <c r="IP39" s="455"/>
      <c r="IQ39" s="455"/>
      <c r="IR39" s="455"/>
      <c r="IS39" s="455"/>
      <c r="IT39" s="455"/>
      <c r="IU39" s="455"/>
      <c r="IV39" s="455"/>
    </row>
    <row r="40" spans="1:256" s="3" customFormat="1" ht="14.25" customHeight="1" thickBot="1">
      <c r="A40" s="401"/>
      <c r="B40" s="403"/>
      <c r="C40" s="406"/>
      <c r="D40" s="416"/>
      <c r="E40" s="406"/>
      <c r="F40" s="423"/>
      <c r="G40" s="412"/>
      <c r="H40" s="428"/>
      <c r="I40" s="391"/>
      <c r="J40" s="394"/>
      <c r="K40" s="350"/>
      <c r="L40" s="352"/>
      <c r="M40" s="350"/>
      <c r="N40" s="352"/>
      <c r="O40" s="350"/>
      <c r="P40" s="352"/>
      <c r="Q40" s="400"/>
      <c r="R40" s="452"/>
      <c r="S40" s="453"/>
      <c r="T40" s="456"/>
      <c r="U40" s="453"/>
      <c r="V40" s="450"/>
      <c r="W40" s="446"/>
      <c r="X40" s="446"/>
      <c r="Y40" s="455"/>
      <c r="Z40" s="455"/>
      <c r="AA40" s="455"/>
      <c r="AB40" s="455"/>
      <c r="AC40" s="455"/>
      <c r="AD40" s="455"/>
      <c r="AE40" s="455"/>
      <c r="AF40" s="455"/>
      <c r="AG40" s="400"/>
      <c r="AH40" s="452"/>
      <c r="AI40" s="453"/>
      <c r="AJ40" s="456"/>
      <c r="AK40" s="453"/>
      <c r="AL40" s="450"/>
      <c r="AM40" s="446"/>
      <c r="AN40" s="446"/>
      <c r="AO40" s="455"/>
      <c r="AP40" s="455"/>
      <c r="AQ40" s="455"/>
      <c r="AR40" s="455"/>
      <c r="AS40" s="455"/>
      <c r="AT40" s="455"/>
      <c r="AU40" s="455"/>
      <c r="AV40" s="455"/>
      <c r="AW40" s="400"/>
      <c r="AX40" s="452"/>
      <c r="AY40" s="453"/>
      <c r="AZ40" s="456"/>
      <c r="BA40" s="453"/>
      <c r="BB40" s="450"/>
      <c r="BC40" s="446"/>
      <c r="BD40" s="446"/>
      <c r="BE40" s="455"/>
      <c r="BF40" s="455"/>
      <c r="BG40" s="455"/>
      <c r="BH40" s="455"/>
      <c r="BI40" s="455"/>
      <c r="BJ40" s="455"/>
      <c r="BK40" s="455"/>
      <c r="BL40" s="455"/>
      <c r="BM40" s="400"/>
      <c r="BN40" s="452"/>
      <c r="BO40" s="453"/>
      <c r="BP40" s="456"/>
      <c r="BQ40" s="453"/>
      <c r="BR40" s="450"/>
      <c r="BS40" s="446"/>
      <c r="BT40" s="446"/>
      <c r="BU40" s="455"/>
      <c r="BV40" s="455"/>
      <c r="BW40" s="455"/>
      <c r="BX40" s="455"/>
      <c r="BY40" s="455"/>
      <c r="BZ40" s="455"/>
      <c r="CA40" s="455"/>
      <c r="CB40" s="455"/>
      <c r="CC40" s="400"/>
      <c r="CD40" s="452"/>
      <c r="CE40" s="453"/>
      <c r="CF40" s="456"/>
      <c r="CG40" s="453"/>
      <c r="CH40" s="450"/>
      <c r="CI40" s="446"/>
      <c r="CJ40" s="446"/>
      <c r="CK40" s="455"/>
      <c r="CL40" s="455"/>
      <c r="CM40" s="455"/>
      <c r="CN40" s="455"/>
      <c r="CO40" s="455"/>
      <c r="CP40" s="455"/>
      <c r="CQ40" s="455"/>
      <c r="CR40" s="455"/>
      <c r="CS40" s="400"/>
      <c r="CT40" s="452"/>
      <c r="CU40" s="453"/>
      <c r="CV40" s="456"/>
      <c r="CW40" s="453"/>
      <c r="CX40" s="450"/>
      <c r="CY40" s="446"/>
      <c r="CZ40" s="446"/>
      <c r="DA40" s="455"/>
      <c r="DB40" s="455"/>
      <c r="DC40" s="455"/>
      <c r="DD40" s="455"/>
      <c r="DE40" s="455"/>
      <c r="DF40" s="455"/>
      <c r="DG40" s="455"/>
      <c r="DH40" s="455"/>
      <c r="DI40" s="400"/>
      <c r="DJ40" s="452"/>
      <c r="DK40" s="453"/>
      <c r="DL40" s="456"/>
      <c r="DM40" s="453"/>
      <c r="DN40" s="450"/>
      <c r="DO40" s="446"/>
      <c r="DP40" s="446"/>
      <c r="DQ40" s="455"/>
      <c r="DR40" s="455"/>
      <c r="DS40" s="455"/>
      <c r="DT40" s="455"/>
      <c r="DU40" s="455"/>
      <c r="DV40" s="455"/>
      <c r="DW40" s="455"/>
      <c r="DX40" s="455"/>
      <c r="DY40" s="400"/>
      <c r="DZ40" s="452"/>
      <c r="EA40" s="453"/>
      <c r="EB40" s="456"/>
      <c r="EC40" s="453"/>
      <c r="ED40" s="450"/>
      <c r="EE40" s="446"/>
      <c r="EF40" s="446"/>
      <c r="EG40" s="455"/>
      <c r="EH40" s="455"/>
      <c r="EI40" s="455"/>
      <c r="EJ40" s="455"/>
      <c r="EK40" s="455"/>
      <c r="EL40" s="455"/>
      <c r="EM40" s="455"/>
      <c r="EN40" s="455"/>
      <c r="EO40" s="400"/>
      <c r="EP40" s="452"/>
      <c r="EQ40" s="453"/>
      <c r="ER40" s="456"/>
      <c r="ES40" s="453"/>
      <c r="ET40" s="450"/>
      <c r="EU40" s="446"/>
      <c r="EV40" s="446"/>
      <c r="EW40" s="455"/>
      <c r="EX40" s="455"/>
      <c r="EY40" s="455"/>
      <c r="EZ40" s="455"/>
      <c r="FA40" s="455"/>
      <c r="FB40" s="455"/>
      <c r="FC40" s="455"/>
      <c r="FD40" s="455"/>
      <c r="FE40" s="400"/>
      <c r="FF40" s="452"/>
      <c r="FG40" s="453"/>
      <c r="FH40" s="456"/>
      <c r="FI40" s="453"/>
      <c r="FJ40" s="450"/>
      <c r="FK40" s="446"/>
      <c r="FL40" s="446"/>
      <c r="FM40" s="455"/>
      <c r="FN40" s="455"/>
      <c r="FO40" s="455"/>
      <c r="FP40" s="455"/>
      <c r="FQ40" s="455"/>
      <c r="FR40" s="455"/>
      <c r="FS40" s="455"/>
      <c r="FT40" s="455"/>
      <c r="FU40" s="400"/>
      <c r="FV40" s="452"/>
      <c r="FW40" s="453"/>
      <c r="FX40" s="456"/>
      <c r="FY40" s="453"/>
      <c r="FZ40" s="450"/>
      <c r="GA40" s="446"/>
      <c r="GB40" s="446"/>
      <c r="GC40" s="455"/>
      <c r="GD40" s="455"/>
      <c r="GE40" s="455"/>
      <c r="GF40" s="455"/>
      <c r="GG40" s="455"/>
      <c r="GH40" s="455"/>
      <c r="GI40" s="455"/>
      <c r="GJ40" s="455"/>
      <c r="GK40" s="400"/>
      <c r="GL40" s="452"/>
      <c r="GM40" s="453"/>
      <c r="GN40" s="456"/>
      <c r="GO40" s="453"/>
      <c r="GP40" s="450"/>
      <c r="GQ40" s="446"/>
      <c r="GR40" s="446"/>
      <c r="GS40" s="455"/>
      <c r="GT40" s="455"/>
      <c r="GU40" s="455"/>
      <c r="GV40" s="455"/>
      <c r="GW40" s="455"/>
      <c r="GX40" s="455"/>
      <c r="GY40" s="455"/>
      <c r="GZ40" s="455"/>
      <c r="HA40" s="400"/>
      <c r="HB40" s="452"/>
      <c r="HC40" s="453"/>
      <c r="HD40" s="456"/>
      <c r="HE40" s="453"/>
      <c r="HF40" s="450"/>
      <c r="HG40" s="446"/>
      <c r="HH40" s="446"/>
      <c r="HI40" s="455"/>
      <c r="HJ40" s="455"/>
      <c r="HK40" s="455"/>
      <c r="HL40" s="455"/>
      <c r="HM40" s="455"/>
      <c r="HN40" s="455"/>
      <c r="HO40" s="455"/>
      <c r="HP40" s="455"/>
      <c r="HQ40" s="400"/>
      <c r="HR40" s="452"/>
      <c r="HS40" s="453"/>
      <c r="HT40" s="456"/>
      <c r="HU40" s="453"/>
      <c r="HV40" s="450"/>
      <c r="HW40" s="446"/>
      <c r="HX40" s="446"/>
      <c r="HY40" s="455"/>
      <c r="HZ40" s="455"/>
      <c r="IA40" s="455"/>
      <c r="IB40" s="455"/>
      <c r="IC40" s="455"/>
      <c r="ID40" s="455"/>
      <c r="IE40" s="455"/>
      <c r="IF40" s="455"/>
      <c r="IG40" s="400"/>
      <c r="IH40" s="452"/>
      <c r="II40" s="453"/>
      <c r="IJ40" s="456"/>
      <c r="IK40" s="453"/>
      <c r="IL40" s="450"/>
      <c r="IM40" s="446"/>
      <c r="IN40" s="446"/>
      <c r="IO40" s="455"/>
      <c r="IP40" s="455"/>
      <c r="IQ40" s="455"/>
      <c r="IR40" s="455"/>
      <c r="IS40" s="455"/>
      <c r="IT40" s="455"/>
      <c r="IU40" s="455"/>
      <c r="IV40" s="455"/>
    </row>
    <row r="41" spans="1:256" s="3" customFormat="1" ht="14.25" customHeight="1" thickBot="1">
      <c r="A41" s="401"/>
      <c r="B41" s="404"/>
      <c r="C41" s="408"/>
      <c r="D41" s="416"/>
      <c r="E41" s="408"/>
      <c r="F41" s="424"/>
      <c r="G41" s="412"/>
      <c r="H41" s="428"/>
      <c r="I41" s="392"/>
      <c r="J41" s="395"/>
      <c r="K41" s="350"/>
      <c r="L41" s="352"/>
      <c r="M41" s="350"/>
      <c r="N41" s="352"/>
      <c r="O41" s="350"/>
      <c r="P41" s="352"/>
      <c r="Q41" s="400"/>
      <c r="R41" s="452"/>
      <c r="S41" s="453"/>
      <c r="T41" s="456"/>
      <c r="U41" s="453"/>
      <c r="V41" s="450"/>
      <c r="W41" s="446"/>
      <c r="X41" s="446"/>
      <c r="Y41" s="455"/>
      <c r="Z41" s="455"/>
      <c r="AA41" s="455"/>
      <c r="AB41" s="455"/>
      <c r="AC41" s="455"/>
      <c r="AD41" s="455"/>
      <c r="AE41" s="455"/>
      <c r="AF41" s="455"/>
      <c r="AG41" s="400"/>
      <c r="AH41" s="452"/>
      <c r="AI41" s="453"/>
      <c r="AJ41" s="456"/>
      <c r="AK41" s="453"/>
      <c r="AL41" s="450"/>
      <c r="AM41" s="446"/>
      <c r="AN41" s="446"/>
      <c r="AO41" s="455"/>
      <c r="AP41" s="455"/>
      <c r="AQ41" s="455"/>
      <c r="AR41" s="455"/>
      <c r="AS41" s="455"/>
      <c r="AT41" s="455"/>
      <c r="AU41" s="455"/>
      <c r="AV41" s="455"/>
      <c r="AW41" s="400"/>
      <c r="AX41" s="452"/>
      <c r="AY41" s="453"/>
      <c r="AZ41" s="456"/>
      <c r="BA41" s="453"/>
      <c r="BB41" s="450"/>
      <c r="BC41" s="446"/>
      <c r="BD41" s="446"/>
      <c r="BE41" s="455"/>
      <c r="BF41" s="455"/>
      <c r="BG41" s="455"/>
      <c r="BH41" s="455"/>
      <c r="BI41" s="455"/>
      <c r="BJ41" s="455"/>
      <c r="BK41" s="455"/>
      <c r="BL41" s="455"/>
      <c r="BM41" s="400"/>
      <c r="BN41" s="452"/>
      <c r="BO41" s="453"/>
      <c r="BP41" s="456"/>
      <c r="BQ41" s="453"/>
      <c r="BR41" s="450"/>
      <c r="BS41" s="446"/>
      <c r="BT41" s="446"/>
      <c r="BU41" s="455"/>
      <c r="BV41" s="455"/>
      <c r="BW41" s="455"/>
      <c r="BX41" s="455"/>
      <c r="BY41" s="455"/>
      <c r="BZ41" s="455"/>
      <c r="CA41" s="455"/>
      <c r="CB41" s="455"/>
      <c r="CC41" s="400"/>
      <c r="CD41" s="452"/>
      <c r="CE41" s="453"/>
      <c r="CF41" s="456"/>
      <c r="CG41" s="453"/>
      <c r="CH41" s="450"/>
      <c r="CI41" s="446"/>
      <c r="CJ41" s="446"/>
      <c r="CK41" s="455"/>
      <c r="CL41" s="455"/>
      <c r="CM41" s="455"/>
      <c r="CN41" s="455"/>
      <c r="CO41" s="455"/>
      <c r="CP41" s="455"/>
      <c r="CQ41" s="455"/>
      <c r="CR41" s="455"/>
      <c r="CS41" s="400"/>
      <c r="CT41" s="452"/>
      <c r="CU41" s="453"/>
      <c r="CV41" s="456"/>
      <c r="CW41" s="453"/>
      <c r="CX41" s="450"/>
      <c r="CY41" s="446"/>
      <c r="CZ41" s="446"/>
      <c r="DA41" s="455"/>
      <c r="DB41" s="455"/>
      <c r="DC41" s="455"/>
      <c r="DD41" s="455"/>
      <c r="DE41" s="455"/>
      <c r="DF41" s="455"/>
      <c r="DG41" s="455"/>
      <c r="DH41" s="455"/>
      <c r="DI41" s="400"/>
      <c r="DJ41" s="452"/>
      <c r="DK41" s="453"/>
      <c r="DL41" s="456"/>
      <c r="DM41" s="453"/>
      <c r="DN41" s="450"/>
      <c r="DO41" s="446"/>
      <c r="DP41" s="446"/>
      <c r="DQ41" s="455"/>
      <c r="DR41" s="455"/>
      <c r="DS41" s="455"/>
      <c r="DT41" s="455"/>
      <c r="DU41" s="455"/>
      <c r="DV41" s="455"/>
      <c r="DW41" s="455"/>
      <c r="DX41" s="455"/>
      <c r="DY41" s="400"/>
      <c r="DZ41" s="452"/>
      <c r="EA41" s="453"/>
      <c r="EB41" s="456"/>
      <c r="EC41" s="453"/>
      <c r="ED41" s="450"/>
      <c r="EE41" s="446"/>
      <c r="EF41" s="446"/>
      <c r="EG41" s="455"/>
      <c r="EH41" s="455"/>
      <c r="EI41" s="455"/>
      <c r="EJ41" s="455"/>
      <c r="EK41" s="455"/>
      <c r="EL41" s="455"/>
      <c r="EM41" s="455"/>
      <c r="EN41" s="455"/>
      <c r="EO41" s="400"/>
      <c r="EP41" s="452"/>
      <c r="EQ41" s="453"/>
      <c r="ER41" s="456"/>
      <c r="ES41" s="453"/>
      <c r="ET41" s="450"/>
      <c r="EU41" s="446"/>
      <c r="EV41" s="446"/>
      <c r="EW41" s="455"/>
      <c r="EX41" s="455"/>
      <c r="EY41" s="455"/>
      <c r="EZ41" s="455"/>
      <c r="FA41" s="455"/>
      <c r="FB41" s="455"/>
      <c r="FC41" s="455"/>
      <c r="FD41" s="455"/>
      <c r="FE41" s="400"/>
      <c r="FF41" s="452"/>
      <c r="FG41" s="453"/>
      <c r="FH41" s="456"/>
      <c r="FI41" s="453"/>
      <c r="FJ41" s="450"/>
      <c r="FK41" s="446"/>
      <c r="FL41" s="446"/>
      <c r="FM41" s="455"/>
      <c r="FN41" s="455"/>
      <c r="FO41" s="455"/>
      <c r="FP41" s="455"/>
      <c r="FQ41" s="455"/>
      <c r="FR41" s="455"/>
      <c r="FS41" s="455"/>
      <c r="FT41" s="455"/>
      <c r="FU41" s="400"/>
      <c r="FV41" s="452"/>
      <c r="FW41" s="453"/>
      <c r="FX41" s="456"/>
      <c r="FY41" s="453"/>
      <c r="FZ41" s="450"/>
      <c r="GA41" s="446"/>
      <c r="GB41" s="446"/>
      <c r="GC41" s="455"/>
      <c r="GD41" s="455"/>
      <c r="GE41" s="455"/>
      <c r="GF41" s="455"/>
      <c r="GG41" s="455"/>
      <c r="GH41" s="455"/>
      <c r="GI41" s="455"/>
      <c r="GJ41" s="455"/>
      <c r="GK41" s="400"/>
      <c r="GL41" s="452"/>
      <c r="GM41" s="453"/>
      <c r="GN41" s="456"/>
      <c r="GO41" s="453"/>
      <c r="GP41" s="450"/>
      <c r="GQ41" s="446"/>
      <c r="GR41" s="446"/>
      <c r="GS41" s="455"/>
      <c r="GT41" s="455"/>
      <c r="GU41" s="455"/>
      <c r="GV41" s="455"/>
      <c r="GW41" s="455"/>
      <c r="GX41" s="455"/>
      <c r="GY41" s="455"/>
      <c r="GZ41" s="455"/>
      <c r="HA41" s="400"/>
      <c r="HB41" s="452"/>
      <c r="HC41" s="453"/>
      <c r="HD41" s="456"/>
      <c r="HE41" s="453"/>
      <c r="HF41" s="450"/>
      <c r="HG41" s="446"/>
      <c r="HH41" s="446"/>
      <c r="HI41" s="455"/>
      <c r="HJ41" s="455"/>
      <c r="HK41" s="455"/>
      <c r="HL41" s="455"/>
      <c r="HM41" s="455"/>
      <c r="HN41" s="455"/>
      <c r="HO41" s="455"/>
      <c r="HP41" s="455"/>
      <c r="HQ41" s="400"/>
      <c r="HR41" s="452"/>
      <c r="HS41" s="453"/>
      <c r="HT41" s="456"/>
      <c r="HU41" s="453"/>
      <c r="HV41" s="450"/>
      <c r="HW41" s="446"/>
      <c r="HX41" s="446"/>
      <c r="HY41" s="455"/>
      <c r="HZ41" s="455"/>
      <c r="IA41" s="455"/>
      <c r="IB41" s="455"/>
      <c r="IC41" s="455"/>
      <c r="ID41" s="455"/>
      <c r="IE41" s="455"/>
      <c r="IF41" s="455"/>
      <c r="IG41" s="400"/>
      <c r="IH41" s="452"/>
      <c r="II41" s="453"/>
      <c r="IJ41" s="456"/>
      <c r="IK41" s="453"/>
      <c r="IL41" s="450"/>
      <c r="IM41" s="446"/>
      <c r="IN41" s="446"/>
      <c r="IO41" s="455"/>
      <c r="IP41" s="455"/>
      <c r="IQ41" s="455"/>
      <c r="IR41" s="455"/>
      <c r="IS41" s="455"/>
      <c r="IT41" s="455"/>
      <c r="IU41" s="455"/>
      <c r="IV41" s="455"/>
    </row>
    <row r="42" spans="1:256" s="3" customFormat="1" ht="14.25" customHeight="1" thickBot="1">
      <c r="A42" s="9">
        <v>1</v>
      </c>
      <c r="B42" s="10">
        <v>2</v>
      </c>
      <c r="C42" s="7">
        <v>3</v>
      </c>
      <c r="D42" s="7">
        <v>4</v>
      </c>
      <c r="E42" s="7">
        <v>5</v>
      </c>
      <c r="F42" s="7">
        <v>6</v>
      </c>
      <c r="G42" s="13">
        <v>8</v>
      </c>
      <c r="H42" s="10">
        <v>9</v>
      </c>
      <c r="I42" s="9">
        <v>10</v>
      </c>
      <c r="J42" s="10">
        <v>11</v>
      </c>
      <c r="K42" s="9">
        <v>12</v>
      </c>
      <c r="L42" s="10">
        <v>13</v>
      </c>
      <c r="M42" s="9">
        <v>14</v>
      </c>
      <c r="N42" s="10">
        <v>15</v>
      </c>
      <c r="O42" s="9">
        <v>16</v>
      </c>
      <c r="P42" s="10">
        <v>17</v>
      </c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  <c r="IV42" s="51"/>
    </row>
    <row r="43" spans="1:256" ht="46.5" customHeight="1" thickBot="1">
      <c r="A43" s="229" t="s">
        <v>264</v>
      </c>
      <c r="B43" s="230" t="s">
        <v>279</v>
      </c>
      <c r="C43" s="144" t="s">
        <v>355</v>
      </c>
      <c r="D43" s="241">
        <f>D44+D45+D46</f>
        <v>366</v>
      </c>
      <c r="E43" s="241">
        <f t="shared" ref="E43:P43" si="2">E44+E45+E46</f>
        <v>62</v>
      </c>
      <c r="F43" s="241">
        <f t="shared" si="2"/>
        <v>304</v>
      </c>
      <c r="G43" s="241">
        <f t="shared" si="2"/>
        <v>60</v>
      </c>
      <c r="H43" s="241">
        <f t="shared" si="2"/>
        <v>0</v>
      </c>
      <c r="I43" s="241">
        <f t="shared" si="2"/>
        <v>0</v>
      </c>
      <c r="J43" s="241">
        <f t="shared" si="2"/>
        <v>0</v>
      </c>
      <c r="K43" s="241">
        <f t="shared" si="2"/>
        <v>0</v>
      </c>
      <c r="L43" s="241">
        <f t="shared" si="2"/>
        <v>304</v>
      </c>
      <c r="M43" s="241">
        <f t="shared" si="2"/>
        <v>0</v>
      </c>
      <c r="N43" s="241">
        <f t="shared" si="2"/>
        <v>0</v>
      </c>
      <c r="O43" s="241">
        <f t="shared" si="2"/>
        <v>0</v>
      </c>
      <c r="P43" s="241">
        <f t="shared" si="2"/>
        <v>0</v>
      </c>
    </row>
    <row r="44" spans="1:256" ht="56.25" customHeight="1" thickBot="1">
      <c r="A44" s="55" t="s">
        <v>265</v>
      </c>
      <c r="B44" s="59" t="s">
        <v>280</v>
      </c>
      <c r="C44" s="79" t="s">
        <v>303</v>
      </c>
      <c r="D44" s="19">
        <f>E44+F44</f>
        <v>186</v>
      </c>
      <c r="E44" s="19">
        <f>F44*0.5</f>
        <v>62</v>
      </c>
      <c r="F44" s="19">
        <f>SUM(I44:P44)</f>
        <v>124</v>
      </c>
      <c r="G44" s="21">
        <v>60</v>
      </c>
      <c r="H44" s="22"/>
      <c r="I44" s="20">
        <v>0</v>
      </c>
      <c r="J44" s="27">
        <v>0</v>
      </c>
      <c r="K44" s="20">
        <v>0</v>
      </c>
      <c r="L44" s="28">
        <v>124</v>
      </c>
      <c r="M44" s="60">
        <v>0</v>
      </c>
      <c r="N44" s="61">
        <v>0</v>
      </c>
      <c r="O44" s="60">
        <v>0</v>
      </c>
      <c r="P44" s="62">
        <v>0</v>
      </c>
    </row>
    <row r="45" spans="1:256" ht="18" customHeight="1" thickBot="1">
      <c r="A45" s="37" t="s">
        <v>266</v>
      </c>
      <c r="B45" s="38" t="s">
        <v>8</v>
      </c>
      <c r="C45" s="79" t="s">
        <v>303</v>
      </c>
      <c r="D45" s="39">
        <f>E45+F45</f>
        <v>180</v>
      </c>
      <c r="E45" s="39"/>
      <c r="F45" s="39">
        <f>SUM(I45:P45)</f>
        <v>180</v>
      </c>
      <c r="G45" s="40"/>
      <c r="H45" s="41"/>
      <c r="I45" s="42">
        <v>0</v>
      </c>
      <c r="J45" s="43">
        <v>0</v>
      </c>
      <c r="K45" s="42">
        <v>0</v>
      </c>
      <c r="L45" s="44">
        <v>180</v>
      </c>
      <c r="M45" s="47">
        <v>0</v>
      </c>
      <c r="N45" s="48">
        <v>0</v>
      </c>
      <c r="O45" s="47">
        <v>0</v>
      </c>
      <c r="P45" s="45">
        <v>0</v>
      </c>
    </row>
    <row r="46" spans="1:256" ht="30.75" customHeight="1" thickBot="1">
      <c r="A46" s="37" t="s">
        <v>267</v>
      </c>
      <c r="B46" s="38" t="s">
        <v>70</v>
      </c>
      <c r="C46" s="65" t="s">
        <v>191</v>
      </c>
      <c r="D46" s="19"/>
      <c r="E46" s="39"/>
      <c r="F46" s="39">
        <f>SUM(I46:P46)</f>
        <v>0</v>
      </c>
      <c r="G46" s="40"/>
      <c r="H46" s="41"/>
      <c r="I46" s="42">
        <v>0</v>
      </c>
      <c r="J46" s="43">
        <v>0</v>
      </c>
      <c r="K46" s="42">
        <v>0</v>
      </c>
      <c r="L46" s="44">
        <v>0</v>
      </c>
      <c r="M46" s="42">
        <v>0</v>
      </c>
      <c r="N46" s="44">
        <v>0</v>
      </c>
      <c r="O46" s="42">
        <v>0</v>
      </c>
      <c r="P46" s="46">
        <v>0</v>
      </c>
    </row>
    <row r="47" spans="1:256" ht="18" customHeight="1" thickBot="1">
      <c r="A47" s="231" t="s">
        <v>86</v>
      </c>
      <c r="B47" s="232"/>
      <c r="C47" s="144" t="s">
        <v>457</v>
      </c>
      <c r="D47" s="175">
        <f>'1'!D13+'2'!D21+'2'!D27+'3'!D21</f>
        <v>7542</v>
      </c>
      <c r="E47" s="175">
        <f>'1'!E13+'2'!E21+'2'!E27+'3'!E21</f>
        <v>2250</v>
      </c>
      <c r="F47" s="175">
        <f>'1'!F13+'2'!F21+'2'!F27+'3'!F21</f>
        <v>5328</v>
      </c>
      <c r="G47" s="175">
        <f>'1'!G13+'2'!G21+'2'!G27+'3'!G21</f>
        <v>2166</v>
      </c>
      <c r="H47" s="175">
        <f>'1'!H13+'2'!H21+'2'!H27+'3'!H21</f>
        <v>80</v>
      </c>
      <c r="I47" s="175">
        <f>'1'!I13+'2'!I21+'2'!I27+'3'!I21</f>
        <v>594</v>
      </c>
      <c r="J47" s="175">
        <f>'1'!J13+'2'!J21+'2'!J27+'3'!J21</f>
        <v>810</v>
      </c>
      <c r="K47" s="175">
        <f>'1'!K13+'2'!K21+'2'!K27+'3'!K21</f>
        <v>576</v>
      </c>
      <c r="L47" s="175">
        <f>'1'!L13+'2'!L21+'2'!L27+'3'!L21</f>
        <v>828</v>
      </c>
      <c r="M47" s="175">
        <f>'1'!M13+'2'!M21+'2'!M27+'3'!M21</f>
        <v>576</v>
      </c>
      <c r="N47" s="175">
        <f>'1'!N13+'2'!N21+'2'!N27+'3'!N21</f>
        <v>864</v>
      </c>
      <c r="O47" s="175">
        <f>'1'!O13+'2'!O21+'2'!O27+'3'!O21</f>
        <v>582</v>
      </c>
      <c r="P47" s="175">
        <f>'1'!P13+'2'!P21+'2'!P27+'3'!P21</f>
        <v>498</v>
      </c>
      <c r="S47" s="315">
        <f>2106+732+290+2008+2442</f>
        <v>7578</v>
      </c>
      <c r="T47" s="315">
        <f>5328-1404</f>
        <v>3924</v>
      </c>
    </row>
    <row r="48" spans="1:256" ht="18" customHeight="1" thickBot="1">
      <c r="A48" s="32" t="s">
        <v>87</v>
      </c>
      <c r="B48" s="33" t="s">
        <v>88</v>
      </c>
      <c r="C48" s="8"/>
      <c r="D48" s="19"/>
      <c r="E48" s="19"/>
      <c r="F48" s="19"/>
      <c r="G48" s="21"/>
      <c r="H48" s="22"/>
      <c r="I48" s="23"/>
      <c r="J48" s="24"/>
      <c r="K48" s="23"/>
      <c r="L48" s="25"/>
      <c r="M48" s="23"/>
      <c r="N48" s="25"/>
      <c r="O48" s="23"/>
      <c r="P48" s="26" t="s">
        <v>117</v>
      </c>
      <c r="S48" s="315">
        <f>7578-2106-828</f>
        <v>4644</v>
      </c>
      <c r="T48" s="315">
        <f>3924-828</f>
        <v>3096</v>
      </c>
    </row>
    <row r="49" spans="1:20" ht="36.75" customHeight="1" thickBot="1">
      <c r="A49" s="32" t="s">
        <v>89</v>
      </c>
      <c r="B49" s="33" t="s">
        <v>12</v>
      </c>
      <c r="C49" s="8"/>
      <c r="D49" s="19"/>
      <c r="E49" s="19"/>
      <c r="F49" s="19"/>
      <c r="G49" s="21"/>
      <c r="H49" s="22"/>
      <c r="I49" s="23"/>
      <c r="J49" s="24"/>
      <c r="K49" s="23"/>
      <c r="L49" s="25"/>
      <c r="M49" s="23"/>
      <c r="N49" s="25"/>
      <c r="O49" s="23"/>
      <c r="P49" s="26" t="s">
        <v>118</v>
      </c>
      <c r="T49" s="1">
        <f>342+90+638+510</f>
        <v>1580</v>
      </c>
    </row>
    <row r="50" spans="1:20" ht="18" customHeight="1" thickBot="1">
      <c r="A50" s="431" t="s">
        <v>432</v>
      </c>
      <c r="B50" s="432"/>
      <c r="C50" s="432"/>
      <c r="D50" s="432"/>
      <c r="E50" s="433"/>
      <c r="F50" s="447" t="s">
        <v>13</v>
      </c>
      <c r="G50" s="233" t="s">
        <v>90</v>
      </c>
      <c r="H50" s="234"/>
      <c r="I50" s="23">
        <f>I47-I51-I52</f>
        <v>594</v>
      </c>
      <c r="J50" s="23">
        <f t="shared" ref="J50:O50" si="3">J47-J51-J52</f>
        <v>810</v>
      </c>
      <c r="K50" s="23">
        <f t="shared" si="3"/>
        <v>576</v>
      </c>
      <c r="L50" s="23">
        <f t="shared" si="3"/>
        <v>612</v>
      </c>
      <c r="M50" s="23">
        <f t="shared" si="3"/>
        <v>432</v>
      </c>
      <c r="N50" s="23">
        <f t="shared" si="3"/>
        <v>612</v>
      </c>
      <c r="O50" s="23">
        <f t="shared" si="3"/>
        <v>438</v>
      </c>
      <c r="P50" s="23">
        <f>P47-P51-P52-P53</f>
        <v>282</v>
      </c>
      <c r="Q50" s="58">
        <f>SUM(I50:P50)</f>
        <v>4356</v>
      </c>
      <c r="R50" s="58">
        <f>Q50-1404</f>
        <v>2952</v>
      </c>
      <c r="T50" s="1">
        <f>T49/3096</f>
        <v>0.51033591731266148</v>
      </c>
    </row>
    <row r="51" spans="1:20" ht="18" customHeight="1" thickBot="1">
      <c r="A51" s="434" t="s">
        <v>12</v>
      </c>
      <c r="B51" s="435"/>
      <c r="C51" s="435"/>
      <c r="D51" s="435"/>
      <c r="E51" s="436"/>
      <c r="F51" s="448"/>
      <c r="G51" s="233" t="s">
        <v>91</v>
      </c>
      <c r="H51" s="234"/>
      <c r="I51" s="23">
        <v>0</v>
      </c>
      <c r="J51" s="24">
        <v>0</v>
      </c>
      <c r="K51" s="23">
        <v>0</v>
      </c>
      <c r="L51" s="25">
        <v>216</v>
      </c>
      <c r="M51" s="23">
        <v>0</v>
      </c>
      <c r="N51" s="25">
        <v>0</v>
      </c>
      <c r="O51" s="23">
        <v>0</v>
      </c>
      <c r="P51" s="26">
        <v>0</v>
      </c>
      <c r="Q51" s="58">
        <f t="shared" ref="Q51:Q56" si="4">SUM(I51:P51)</f>
        <v>216</v>
      </c>
    </row>
    <row r="52" spans="1:20" ht="27.75" customHeight="1" thickBot="1">
      <c r="A52" s="437" t="s">
        <v>433</v>
      </c>
      <c r="B52" s="438"/>
      <c r="C52" s="438"/>
      <c r="D52" s="438"/>
      <c r="E52" s="439"/>
      <c r="F52" s="448"/>
      <c r="G52" s="443" t="s">
        <v>192</v>
      </c>
      <c r="H52" s="444"/>
      <c r="I52" s="23">
        <v>0</v>
      </c>
      <c r="J52" s="24">
        <v>0</v>
      </c>
      <c r="K52" s="23">
        <v>0</v>
      </c>
      <c r="L52" s="25">
        <v>0</v>
      </c>
      <c r="M52" s="23">
        <v>144</v>
      </c>
      <c r="N52" s="25">
        <v>252</v>
      </c>
      <c r="O52" s="23">
        <v>144</v>
      </c>
      <c r="P52" s="26">
        <v>72</v>
      </c>
      <c r="Q52" s="58">
        <f t="shared" si="4"/>
        <v>612</v>
      </c>
    </row>
    <row r="53" spans="1:20" ht="26.25" customHeight="1" thickBot="1">
      <c r="A53" s="440" t="s">
        <v>434</v>
      </c>
      <c r="B53" s="441"/>
      <c r="C53" s="441"/>
      <c r="D53" s="441"/>
      <c r="E53" s="442"/>
      <c r="F53" s="448"/>
      <c r="G53" s="443" t="s">
        <v>196</v>
      </c>
      <c r="H53" s="444"/>
      <c r="I53" s="23">
        <v>0</v>
      </c>
      <c r="J53" s="24">
        <v>0</v>
      </c>
      <c r="K53" s="23">
        <v>0</v>
      </c>
      <c r="L53" s="25">
        <v>0</v>
      </c>
      <c r="M53" s="23">
        <v>0</v>
      </c>
      <c r="N53" s="25">
        <v>0</v>
      </c>
      <c r="O53" s="23">
        <v>0</v>
      </c>
      <c r="P53" s="26">
        <v>144</v>
      </c>
      <c r="Q53" s="58">
        <f t="shared" si="4"/>
        <v>144</v>
      </c>
    </row>
    <row r="54" spans="1:20" ht="18.75" customHeight="1" thickBot="1">
      <c r="A54" s="437" t="s">
        <v>435</v>
      </c>
      <c r="B54" s="438"/>
      <c r="C54" s="438"/>
      <c r="D54" s="438"/>
      <c r="E54" s="439"/>
      <c r="F54" s="448"/>
      <c r="G54" s="316" t="s">
        <v>92</v>
      </c>
      <c r="H54" s="317"/>
      <c r="I54" s="34">
        <v>1</v>
      </c>
      <c r="J54" s="211">
        <v>2</v>
      </c>
      <c r="K54" s="34">
        <v>3</v>
      </c>
      <c r="L54" s="36">
        <v>3</v>
      </c>
      <c r="M54" s="34">
        <v>3</v>
      </c>
      <c r="N54" s="36">
        <v>3</v>
      </c>
      <c r="O54" s="34">
        <v>2</v>
      </c>
      <c r="P54" s="35">
        <v>2</v>
      </c>
      <c r="Q54" s="58">
        <f>SUM(I54:P54)</f>
        <v>19</v>
      </c>
    </row>
    <row r="55" spans="1:20" ht="15.75" thickBot="1">
      <c r="A55" s="437" t="s">
        <v>436</v>
      </c>
      <c r="B55" s="438"/>
      <c r="C55" s="438"/>
      <c r="D55" s="438"/>
      <c r="E55" s="439"/>
      <c r="F55" s="448"/>
      <c r="G55" s="316" t="s">
        <v>93</v>
      </c>
      <c r="H55" s="317"/>
      <c r="I55" s="34">
        <v>3</v>
      </c>
      <c r="J55" s="211">
        <v>7</v>
      </c>
      <c r="K55" s="34">
        <v>4</v>
      </c>
      <c r="L55" s="36">
        <v>5</v>
      </c>
      <c r="M55" s="34">
        <v>3</v>
      </c>
      <c r="N55" s="36">
        <v>5</v>
      </c>
      <c r="O55" s="34">
        <v>4</v>
      </c>
      <c r="P55" s="35">
        <v>6</v>
      </c>
      <c r="Q55" s="58">
        <f>SUM(I55:P55)</f>
        <v>37</v>
      </c>
    </row>
    <row r="56" spans="1:20" ht="15.75" thickBot="1">
      <c r="A56" s="235"/>
      <c r="B56" s="236"/>
      <c r="C56" s="236"/>
      <c r="D56" s="236"/>
      <c r="E56" s="237"/>
      <c r="F56" s="449"/>
      <c r="G56" s="316" t="s">
        <v>94</v>
      </c>
      <c r="H56" s="317"/>
      <c r="I56" s="34">
        <v>0</v>
      </c>
      <c r="J56" s="211">
        <v>0</v>
      </c>
      <c r="K56" s="34">
        <v>0</v>
      </c>
      <c r="L56" s="36">
        <v>1</v>
      </c>
      <c r="M56" s="34">
        <v>0</v>
      </c>
      <c r="N56" s="36">
        <v>1</v>
      </c>
      <c r="O56" s="34">
        <v>0</v>
      </c>
      <c r="P56" s="35">
        <v>0</v>
      </c>
      <c r="Q56" s="58">
        <f t="shared" si="4"/>
        <v>2</v>
      </c>
    </row>
    <row r="57" spans="1:20" ht="15.75">
      <c r="A57" s="121"/>
      <c r="B57" s="122" t="s">
        <v>325</v>
      </c>
      <c r="C57" s="121"/>
      <c r="D57" s="121"/>
      <c r="E57" s="121"/>
    </row>
    <row r="58" spans="1:20" ht="15.75">
      <c r="A58" s="123" t="s">
        <v>326</v>
      </c>
      <c r="B58" s="124" t="s">
        <v>335</v>
      </c>
      <c r="C58" s="124"/>
      <c r="D58" s="124"/>
      <c r="E58" s="124"/>
      <c r="F58" s="125"/>
      <c r="G58" s="125"/>
      <c r="H58" s="125"/>
      <c r="I58" s="125"/>
      <c r="J58" s="125"/>
      <c r="K58" s="126"/>
      <c r="L58" s="126"/>
      <c r="M58" s="126"/>
      <c r="N58" s="126"/>
      <c r="O58" s="126"/>
      <c r="P58" s="127"/>
    </row>
    <row r="59" spans="1:20" ht="15.75">
      <c r="A59" s="128" t="s">
        <v>327</v>
      </c>
      <c r="B59" s="129" t="s">
        <v>334</v>
      </c>
      <c r="C59" s="129"/>
      <c r="D59" s="129"/>
      <c r="E59" s="129"/>
      <c r="F59" s="3"/>
      <c r="G59" s="3"/>
      <c r="H59" s="3"/>
      <c r="I59" s="3"/>
      <c r="J59" s="3"/>
      <c r="K59" s="51"/>
      <c r="L59" s="51"/>
      <c r="M59" s="51"/>
      <c r="N59" s="51"/>
      <c r="O59" s="51"/>
      <c r="P59" s="16"/>
    </row>
    <row r="60" spans="1:20" ht="15.75">
      <c r="A60" s="130"/>
      <c r="B60" s="131" t="s">
        <v>328</v>
      </c>
      <c r="C60" s="131"/>
      <c r="D60" s="131"/>
      <c r="E60" s="131"/>
      <c r="F60" s="132"/>
      <c r="G60" s="132"/>
      <c r="H60" s="132"/>
      <c r="I60" s="132"/>
      <c r="J60" s="132"/>
      <c r="K60" s="133"/>
      <c r="L60" s="133"/>
      <c r="M60" s="133"/>
      <c r="N60" s="133"/>
      <c r="O60" s="133"/>
      <c r="P60" s="134"/>
    </row>
    <row r="61" spans="1:20" ht="15.75">
      <c r="A61" s="123" t="s">
        <v>329</v>
      </c>
      <c r="B61" s="124" t="s">
        <v>336</v>
      </c>
      <c r="C61" s="124"/>
      <c r="D61" s="124"/>
      <c r="E61" s="124"/>
      <c r="F61" s="125"/>
      <c r="G61" s="125"/>
      <c r="H61" s="125"/>
      <c r="I61" s="125"/>
      <c r="J61" s="125"/>
      <c r="K61" s="126"/>
      <c r="L61" s="126"/>
      <c r="M61" s="126"/>
      <c r="N61" s="126"/>
      <c r="O61" s="126"/>
      <c r="P61" s="127"/>
    </row>
    <row r="62" spans="1:20" ht="15.75">
      <c r="A62" s="128" t="s">
        <v>330</v>
      </c>
      <c r="B62" s="129" t="s">
        <v>337</v>
      </c>
      <c r="C62" s="129"/>
      <c r="D62" s="129"/>
      <c r="E62" s="129"/>
      <c r="F62" s="3"/>
      <c r="G62" s="3"/>
      <c r="H62" s="3"/>
      <c r="I62" s="3"/>
      <c r="J62" s="3"/>
      <c r="K62" s="51"/>
      <c r="L62" s="51"/>
      <c r="M62" s="51"/>
      <c r="N62" s="51"/>
      <c r="O62" s="51"/>
      <c r="P62" s="16"/>
    </row>
    <row r="63" spans="1:20" ht="15.75">
      <c r="A63" s="130"/>
      <c r="B63" s="131" t="s">
        <v>331</v>
      </c>
      <c r="C63" s="131"/>
      <c r="D63" s="131"/>
      <c r="E63" s="131"/>
      <c r="F63" s="132"/>
      <c r="G63" s="132"/>
      <c r="H63" s="132"/>
      <c r="I63" s="132"/>
      <c r="J63" s="132"/>
      <c r="K63" s="133"/>
      <c r="L63" s="133"/>
      <c r="M63" s="133"/>
      <c r="N63" s="133"/>
      <c r="O63" s="133"/>
      <c r="P63" s="134"/>
    </row>
    <row r="65" spans="1:1" ht="15.75">
      <c r="A65" s="121"/>
    </row>
  </sheetData>
  <mergeCells count="421">
    <mergeCell ref="M7:N7"/>
    <mergeCell ref="L8:L12"/>
    <mergeCell ref="O8:O12"/>
    <mergeCell ref="O7:P7"/>
    <mergeCell ref="A2:P2"/>
    <mergeCell ref="A3:P3"/>
    <mergeCell ref="A31:P31"/>
    <mergeCell ref="A32:P32"/>
    <mergeCell ref="K8:K12"/>
    <mergeCell ref="I7:J7"/>
    <mergeCell ref="G9:G12"/>
    <mergeCell ref="P8:P12"/>
    <mergeCell ref="N8:N12"/>
    <mergeCell ref="A5:A12"/>
    <mergeCell ref="B5:B12"/>
    <mergeCell ref="C5:C12"/>
    <mergeCell ref="D5:H6"/>
    <mergeCell ref="D7:D12"/>
    <mergeCell ref="M8:M12"/>
    <mergeCell ref="J8:J12"/>
    <mergeCell ref="K7:L7"/>
    <mergeCell ref="E7:E12"/>
    <mergeCell ref="G8:H8"/>
    <mergeCell ref="F8:F12"/>
    <mergeCell ref="I5:P6"/>
    <mergeCell ref="H9:H12"/>
    <mergeCell ref="F7:H7"/>
    <mergeCell ref="I8:I12"/>
    <mergeCell ref="AJ34:AN35"/>
    <mergeCell ref="AO34:AV35"/>
    <mergeCell ref="AO37:AO41"/>
    <mergeCell ref="AP37:AP41"/>
    <mergeCell ref="AQ37:AQ41"/>
    <mergeCell ref="Y34:AF35"/>
    <mergeCell ref="AD37:AD41"/>
    <mergeCell ref="AE37:AE41"/>
    <mergeCell ref="AF37:AF41"/>
    <mergeCell ref="AR37:AR41"/>
    <mergeCell ref="V37:V41"/>
    <mergeCell ref="W37:X37"/>
    <mergeCell ref="Y37:Y41"/>
    <mergeCell ref="AK36:AK41"/>
    <mergeCell ref="AL36:AN36"/>
    <mergeCell ref="AO36:AP36"/>
    <mergeCell ref="V36:X36"/>
    <mergeCell ref="Y36:Z36"/>
    <mergeCell ref="AA36:AB36"/>
    <mergeCell ref="AS37:AS41"/>
    <mergeCell ref="CV36:CV41"/>
    <mergeCell ref="CW36:CW41"/>
    <mergeCell ref="CX36:CZ36"/>
    <mergeCell ref="A34:A41"/>
    <mergeCell ref="B34:B41"/>
    <mergeCell ref="C34:C41"/>
    <mergeCell ref="D34:H35"/>
    <mergeCell ref="I34:P35"/>
    <mergeCell ref="Q34:Q41"/>
    <mergeCell ref="N37:N41"/>
    <mergeCell ref="O37:O41"/>
    <mergeCell ref="P37:P41"/>
    <mergeCell ref="G38:G41"/>
    <mergeCell ref="Z37:Z41"/>
    <mergeCell ref="AA37:AA41"/>
    <mergeCell ref="AB37:AB41"/>
    <mergeCell ref="AC37:AC41"/>
    <mergeCell ref="AG34:AG41"/>
    <mergeCell ref="AH34:AH41"/>
    <mergeCell ref="AI34:AI41"/>
    <mergeCell ref="BE34:BL35"/>
    <mergeCell ref="BM34:BM41"/>
    <mergeCell ref="BG36:BH36"/>
    <mergeCell ref="BI36:BJ36"/>
    <mergeCell ref="DA36:DB36"/>
    <mergeCell ref="DC36:DD36"/>
    <mergeCell ref="DE36:DF36"/>
    <mergeCell ref="DG36:DH36"/>
    <mergeCell ref="DL36:DL41"/>
    <mergeCell ref="DM36:DM41"/>
    <mergeCell ref="DA37:DA41"/>
    <mergeCell ref="CZ38:CZ41"/>
    <mergeCell ref="DN36:DP36"/>
    <mergeCell ref="DB37:DB41"/>
    <mergeCell ref="DC37:DC41"/>
    <mergeCell ref="FB37:FB41"/>
    <mergeCell ref="DU37:DU41"/>
    <mergeCell ref="DV37:DV41"/>
    <mergeCell ref="DW37:DW41"/>
    <mergeCell ref="EE37:EF37"/>
    <mergeCell ref="EG37:EG41"/>
    <mergeCell ref="EH37:EH41"/>
    <mergeCell ref="EI37:EI41"/>
    <mergeCell ref="EE38:EE41"/>
    <mergeCell ref="EF38:EF41"/>
    <mergeCell ref="DX37:DX41"/>
    <mergeCell ref="ED37:ED41"/>
    <mergeCell ref="EQ34:EQ41"/>
    <mergeCell ref="ER34:EV35"/>
    <mergeCell ref="EU37:EV37"/>
    <mergeCell ref="EW37:EW41"/>
    <mergeCell ref="EX37:EX41"/>
    <mergeCell ref="EU38:EU41"/>
    <mergeCell ref="EV38:EV41"/>
    <mergeCell ref="EK36:EL36"/>
    <mergeCell ref="EM36:EN36"/>
    <mergeCell ref="GF37:GF41"/>
    <mergeCell ref="FE34:FE41"/>
    <mergeCell ref="FF34:FF41"/>
    <mergeCell ref="FG34:FG41"/>
    <mergeCell ref="FH34:FL35"/>
    <mergeCell ref="FM34:FT35"/>
    <mergeCell ref="EY36:EZ36"/>
    <mergeCell ref="FA36:FB36"/>
    <mergeCell ref="FC36:FD36"/>
    <mergeCell ref="FH36:FH41"/>
    <mergeCell ref="FR37:FR41"/>
    <mergeCell ref="FS37:FS41"/>
    <mergeCell ref="FM36:FN36"/>
    <mergeCell ref="FO36:FP36"/>
    <mergeCell ref="FQ36:FR36"/>
    <mergeCell ref="FS36:FT36"/>
    <mergeCell ref="FN37:FN41"/>
    <mergeCell ref="FO37:FO41"/>
    <mergeCell ref="FP37:FP41"/>
    <mergeCell ref="FQ37:FQ41"/>
    <mergeCell ref="EY37:EY41"/>
    <mergeCell ref="EZ37:EZ41"/>
    <mergeCell ref="FA37:FA41"/>
    <mergeCell ref="FJ37:FJ41"/>
    <mergeCell ref="GW36:GX36"/>
    <mergeCell ref="GY36:GZ36"/>
    <mergeCell ref="HF36:HH36"/>
    <mergeCell ref="GS34:GZ35"/>
    <mergeCell ref="HA34:HA41"/>
    <mergeCell ref="HB34:HB41"/>
    <mergeCell ref="HC34:HC41"/>
    <mergeCell ref="GC34:GJ35"/>
    <mergeCell ref="GK34:GK41"/>
    <mergeCell ref="GL34:GL41"/>
    <mergeCell ref="GM34:GM41"/>
    <mergeCell ref="GC36:GD36"/>
    <mergeCell ref="GE36:GF36"/>
    <mergeCell ref="GD37:GD41"/>
    <mergeCell ref="GG36:GH36"/>
    <mergeCell ref="HD36:HD41"/>
    <mergeCell ref="HE36:HE41"/>
    <mergeCell ref="GS37:GS41"/>
    <mergeCell ref="GR38:GR41"/>
    <mergeCell ref="GN34:GR35"/>
    <mergeCell ref="HG38:HG41"/>
    <mergeCell ref="GJ37:GJ41"/>
    <mergeCell ref="GC37:GC41"/>
    <mergeCell ref="GE37:GE41"/>
    <mergeCell ref="AX34:AX41"/>
    <mergeCell ref="IO34:IV35"/>
    <mergeCell ref="D36:D41"/>
    <mergeCell ref="E36:E41"/>
    <mergeCell ref="F36:H36"/>
    <mergeCell ref="I36:J36"/>
    <mergeCell ref="K36:L36"/>
    <mergeCell ref="M36:N36"/>
    <mergeCell ref="O36:P36"/>
    <mergeCell ref="T36:T41"/>
    <mergeCell ref="U36:U41"/>
    <mergeCell ref="HI34:HP35"/>
    <mergeCell ref="HQ34:HQ41"/>
    <mergeCell ref="HR34:HR41"/>
    <mergeCell ref="HS34:HS41"/>
    <mergeCell ref="HT34:HX35"/>
    <mergeCell ref="HY34:IF35"/>
    <mergeCell ref="HU36:HU41"/>
    <mergeCell ref="HV36:HX36"/>
    <mergeCell ref="HY36:HZ36"/>
    <mergeCell ref="IA36:IB36"/>
    <mergeCell ref="HD34:HH35"/>
    <mergeCell ref="GS36:GT36"/>
    <mergeCell ref="GU36:GV36"/>
    <mergeCell ref="DS36:DT36"/>
    <mergeCell ref="DU36:DV36"/>
    <mergeCell ref="DW36:DX36"/>
    <mergeCell ref="EB36:EB41"/>
    <mergeCell ref="DT37:DT41"/>
    <mergeCell ref="AQ36:AR36"/>
    <mergeCell ref="AT37:AT41"/>
    <mergeCell ref="AU37:AU41"/>
    <mergeCell ref="BH37:BH41"/>
    <mergeCell ref="BI37:BI41"/>
    <mergeCell ref="BJ37:BJ41"/>
    <mergeCell ref="AV37:AV41"/>
    <mergeCell ref="AY34:AY41"/>
    <mergeCell ref="AZ34:BD35"/>
    <mergeCell ref="BB36:BD36"/>
    <mergeCell ref="BE36:BF36"/>
    <mergeCell ref="BB37:BB41"/>
    <mergeCell ref="BC37:BD37"/>
    <mergeCell ref="BE37:BE41"/>
    <mergeCell ref="AS36:AT36"/>
    <mergeCell ref="AU36:AV36"/>
    <mergeCell ref="AZ36:AZ41"/>
    <mergeCell ref="BA36:BA41"/>
    <mergeCell ref="AW34:AW41"/>
    <mergeCell ref="HL37:HL41"/>
    <mergeCell ref="HM37:HM41"/>
    <mergeCell ref="HN37:HN41"/>
    <mergeCell ref="HO37:HO41"/>
    <mergeCell ref="GI36:GJ36"/>
    <mergeCell ref="AC36:AD36"/>
    <mergeCell ref="AE36:AF36"/>
    <mergeCell ref="AJ36:AJ41"/>
    <mergeCell ref="BN34:BN41"/>
    <mergeCell ref="BO34:BO41"/>
    <mergeCell ref="BP34:BT35"/>
    <mergeCell ref="EW34:FD35"/>
    <mergeCell ref="DQ34:DX35"/>
    <mergeCell ref="DY34:DY41"/>
    <mergeCell ref="DZ34:DZ41"/>
    <mergeCell ref="EA34:EA41"/>
    <mergeCell ref="EB34:EF35"/>
    <mergeCell ref="EG34:EN35"/>
    <mergeCell ref="EC36:EC41"/>
    <mergeCell ref="ED36:EF36"/>
    <mergeCell ref="EG36:EH36"/>
    <mergeCell ref="EI36:EJ36"/>
    <mergeCell ref="EJ37:EJ41"/>
    <mergeCell ref="DQ36:DR36"/>
    <mergeCell ref="HY37:HY41"/>
    <mergeCell ref="HZ37:HZ41"/>
    <mergeCell ref="IA37:IA41"/>
    <mergeCell ref="HW38:HW41"/>
    <mergeCell ref="HX38:HX41"/>
    <mergeCell ref="IS36:IT36"/>
    <mergeCell ref="IU36:IV36"/>
    <mergeCell ref="F37:F41"/>
    <mergeCell ref="G37:H37"/>
    <mergeCell ref="I37:I41"/>
    <mergeCell ref="J37:J41"/>
    <mergeCell ref="K37:K41"/>
    <mergeCell ref="L37:L41"/>
    <mergeCell ref="M37:M41"/>
    <mergeCell ref="IC36:ID36"/>
    <mergeCell ref="IM37:IN37"/>
    <mergeCell ref="IO37:IO41"/>
    <mergeCell ref="IP37:IP41"/>
    <mergeCell ref="IM38:IM41"/>
    <mergeCell ref="HI36:HJ36"/>
    <mergeCell ref="HK36:HL36"/>
    <mergeCell ref="HM36:HN36"/>
    <mergeCell ref="HO36:HP36"/>
    <mergeCell ref="HT36:HT41"/>
    <mergeCell ref="GP37:GP41"/>
    <mergeCell ref="GQ37:GR37"/>
    <mergeCell ref="HK37:HK41"/>
    <mergeCell ref="HH38:HH41"/>
    <mergeCell ref="GU37:GU41"/>
    <mergeCell ref="GV37:GV41"/>
    <mergeCell ref="GW37:GW41"/>
    <mergeCell ref="GX37:GX41"/>
    <mergeCell ref="GY37:GY41"/>
    <mergeCell ref="GZ37:GZ41"/>
    <mergeCell ref="BR37:BR41"/>
    <mergeCell ref="BQ36:BQ41"/>
    <mergeCell ref="BR36:BT36"/>
    <mergeCell ref="BS37:BT37"/>
    <mergeCell ref="BP36:BP41"/>
    <mergeCell ref="BK37:BK41"/>
    <mergeCell ref="BL37:BL41"/>
    <mergeCell ref="BF37:BF41"/>
    <mergeCell ref="BG37:BG41"/>
    <mergeCell ref="BK36:BL36"/>
    <mergeCell ref="CB37:CB41"/>
    <mergeCell ref="CH37:CH41"/>
    <mergeCell ref="CD34:CD41"/>
    <mergeCell ref="BX37:BX41"/>
    <mergeCell ref="BY37:BY41"/>
    <mergeCell ref="BU36:BV36"/>
    <mergeCell ref="BW36:BX36"/>
    <mergeCell ref="BY36:BZ36"/>
    <mergeCell ref="CA36:CB36"/>
    <mergeCell ref="BU37:BU41"/>
    <mergeCell ref="BV37:BV41"/>
    <mergeCell ref="BW37:BW41"/>
    <mergeCell ref="BZ37:BZ41"/>
    <mergeCell ref="CA37:CA41"/>
    <mergeCell ref="CF36:CF41"/>
    <mergeCell ref="CG36:CG41"/>
    <mergeCell ref="CH36:CJ36"/>
    <mergeCell ref="BU34:CB35"/>
    <mergeCell ref="CI37:CJ37"/>
    <mergeCell ref="CK37:CK41"/>
    <mergeCell ref="CE34:CE41"/>
    <mergeCell ref="CF34:CJ35"/>
    <mergeCell ref="CK34:CR35"/>
    <mergeCell ref="CC34:CC41"/>
    <mergeCell ref="CL37:CL41"/>
    <mergeCell ref="CM37:CM41"/>
    <mergeCell ref="CN37:CN41"/>
    <mergeCell ref="CO37:CO41"/>
    <mergeCell ref="CK36:CL36"/>
    <mergeCell ref="CM36:CN36"/>
    <mergeCell ref="CO36:CP36"/>
    <mergeCell ref="CQ36:CR36"/>
    <mergeCell ref="CP37:CP41"/>
    <mergeCell ref="CQ37:CQ41"/>
    <mergeCell ref="CR37:CR41"/>
    <mergeCell ref="CS34:CS41"/>
    <mergeCell ref="CT34:CT41"/>
    <mergeCell ref="CU34:CU41"/>
    <mergeCell ref="DO37:DP37"/>
    <mergeCell ref="DQ37:DQ41"/>
    <mergeCell ref="DR37:DR41"/>
    <mergeCell ref="DS37:DS41"/>
    <mergeCell ref="DO38:DO41"/>
    <mergeCell ref="DP38:DP41"/>
    <mergeCell ref="DD37:DD41"/>
    <mergeCell ref="DE37:DE41"/>
    <mergeCell ref="DF37:DF41"/>
    <mergeCell ref="DG37:DG41"/>
    <mergeCell ref="DH37:DH41"/>
    <mergeCell ref="DN37:DN41"/>
    <mergeCell ref="CX37:CX41"/>
    <mergeCell ref="CY37:CZ37"/>
    <mergeCell ref="CY38:CY41"/>
    <mergeCell ref="CV34:CZ35"/>
    <mergeCell ref="DA34:DH35"/>
    <mergeCell ref="DI34:DI41"/>
    <mergeCell ref="DJ34:DJ41"/>
    <mergeCell ref="DK34:DK41"/>
    <mergeCell ref="DL34:DP35"/>
    <mergeCell ref="HP37:HP41"/>
    <mergeCell ref="HV37:HV41"/>
    <mergeCell ref="HW37:HX37"/>
    <mergeCell ref="FK37:FL37"/>
    <mergeCell ref="FM37:FM41"/>
    <mergeCell ref="FK38:FK41"/>
    <mergeCell ref="FL38:FL41"/>
    <mergeCell ref="FI36:FI41"/>
    <mergeCell ref="FJ36:FL36"/>
    <mergeCell ref="FT37:FT41"/>
    <mergeCell ref="FZ37:FZ41"/>
    <mergeCell ref="GA37:GB37"/>
    <mergeCell ref="GA38:GA41"/>
    <mergeCell ref="GB38:GB41"/>
    <mergeCell ref="FW34:FW41"/>
    <mergeCell ref="FX34:GB35"/>
    <mergeCell ref="FU34:FU41"/>
    <mergeCell ref="FV34:FV41"/>
    <mergeCell ref="FX36:FX41"/>
    <mergeCell ref="FY36:FY41"/>
    <mergeCell ref="FZ36:GB36"/>
    <mergeCell ref="GN36:GN41"/>
    <mergeCell ref="GO36:GO41"/>
    <mergeCell ref="GP36:GR36"/>
    <mergeCell ref="IS37:IS41"/>
    <mergeCell ref="IT37:IT41"/>
    <mergeCell ref="IU37:IU41"/>
    <mergeCell ref="IV37:IV41"/>
    <mergeCell ref="IB37:IB41"/>
    <mergeCell ref="IC37:IC41"/>
    <mergeCell ref="ID37:ID41"/>
    <mergeCell ref="IE37:IE41"/>
    <mergeCell ref="IF37:IF41"/>
    <mergeCell ref="IL37:IL41"/>
    <mergeCell ref="II34:II41"/>
    <mergeCell ref="IJ34:IN35"/>
    <mergeCell ref="IG34:IG41"/>
    <mergeCell ref="IH34:IH41"/>
    <mergeCell ref="IQ37:IQ41"/>
    <mergeCell ref="IR37:IR41"/>
    <mergeCell ref="IQ36:IR36"/>
    <mergeCell ref="IE36:IF36"/>
    <mergeCell ref="IJ36:IJ41"/>
    <mergeCell ref="IK36:IK41"/>
    <mergeCell ref="IL36:IN36"/>
    <mergeCell ref="IO36:IP36"/>
    <mergeCell ref="S34:S41"/>
    <mergeCell ref="T34:X35"/>
    <mergeCell ref="HF37:HF41"/>
    <mergeCell ref="HG37:HH37"/>
    <mergeCell ref="HI37:HI41"/>
    <mergeCell ref="HJ37:HJ41"/>
    <mergeCell ref="GG37:GG41"/>
    <mergeCell ref="GH37:GH41"/>
    <mergeCell ref="GI37:GI41"/>
    <mergeCell ref="GT37:GT41"/>
    <mergeCell ref="GQ38:GQ41"/>
    <mergeCell ref="FC37:FC41"/>
    <mergeCell ref="FD37:FD41"/>
    <mergeCell ref="ER36:ER41"/>
    <mergeCell ref="ES36:ES41"/>
    <mergeCell ref="ET36:EV36"/>
    <mergeCell ref="EW36:EX36"/>
    <mergeCell ref="EK37:EK41"/>
    <mergeCell ref="EL37:EL41"/>
    <mergeCell ref="EM37:EM41"/>
    <mergeCell ref="EN37:EN41"/>
    <mergeCell ref="ET37:ET41"/>
    <mergeCell ref="EO34:EO41"/>
    <mergeCell ref="EP34:EP41"/>
    <mergeCell ref="A50:E50"/>
    <mergeCell ref="A51:E51"/>
    <mergeCell ref="A52:E52"/>
    <mergeCell ref="A53:E53"/>
    <mergeCell ref="A54:E54"/>
    <mergeCell ref="A55:E55"/>
    <mergeCell ref="G52:H52"/>
    <mergeCell ref="G53:H53"/>
    <mergeCell ref="IN38:IN41"/>
    <mergeCell ref="F50:F56"/>
    <mergeCell ref="BC38:BC41"/>
    <mergeCell ref="BD38:BD41"/>
    <mergeCell ref="BS38:BS41"/>
    <mergeCell ref="BT38:BT41"/>
    <mergeCell ref="CI38:CI41"/>
    <mergeCell ref="CJ38:CJ41"/>
    <mergeCell ref="H38:H41"/>
    <mergeCell ref="W38:W41"/>
    <mergeCell ref="X38:X41"/>
    <mergeCell ref="AM38:AM41"/>
    <mergeCell ref="AN38:AN41"/>
    <mergeCell ref="AL37:AL41"/>
    <mergeCell ref="AM37:AN37"/>
    <mergeCell ref="R34:R41"/>
  </mergeCells>
  <phoneticPr fontId="14" type="noConversion"/>
  <conditionalFormatting sqref="F20:F23 F44:F46 F48:F49 F25:F29">
    <cfRule type="expression" dxfId="0" priority="5" stopIfTrue="1">
      <formula>F20&lt;&gt;#REF!+G20+H20</formula>
    </cfRule>
  </conditionalFormatting>
  <pageMargins left="0.98425196850393704" right="0.59055118110236227" top="0.78740157480314965" bottom="0.47244094488188981" header="0.51181102362204722" footer="0.51181102362204722"/>
  <pageSetup paperSize="9" scale="75" orientation="landscape" r:id="rId1"/>
  <headerFooter alignWithMargins="0"/>
  <rowBreaks count="1" manualBreakCount="1">
    <brk id="29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70" zoomScaleNormal="90" zoomScaleSheetLayoutView="70" workbookViewId="0">
      <selection activeCell="M30" sqref="M30"/>
    </sheetView>
  </sheetViews>
  <sheetFormatPr defaultRowHeight="15"/>
  <cols>
    <col min="1" max="1" width="4.5703125" style="84" customWidth="1"/>
    <col min="2" max="2" width="9.140625" style="84"/>
    <col min="3" max="3" width="7.85546875" style="84" customWidth="1"/>
    <col min="4" max="4" width="7.5703125" style="84" customWidth="1"/>
    <col min="5" max="5" width="6.5703125" style="84" customWidth="1"/>
    <col min="6" max="6" width="6.7109375" style="84" customWidth="1"/>
    <col min="7" max="7" width="7.85546875" style="84" customWidth="1"/>
    <col min="8" max="8" width="6.140625" style="84" customWidth="1"/>
    <col min="9" max="9" width="9.140625" style="84"/>
    <col min="10" max="10" width="4.85546875" style="84" customWidth="1"/>
    <col min="11" max="12" width="9.140625" style="84"/>
    <col min="13" max="13" width="8" style="84" customWidth="1"/>
    <col min="14" max="14" width="7.7109375" style="84" customWidth="1"/>
    <col min="15" max="15" width="9.140625" style="84"/>
    <col min="16" max="16" width="7.5703125" style="84" customWidth="1"/>
    <col min="17" max="17" width="9" style="84" customWidth="1"/>
    <col min="18" max="16384" width="9.140625" style="84"/>
  </cols>
  <sheetData>
    <row r="1" spans="1:18" ht="15.75" customHeight="1">
      <c r="B1" s="80"/>
      <c r="C1" s="80"/>
      <c r="D1" s="80"/>
      <c r="E1" s="80"/>
      <c r="F1" s="80"/>
      <c r="G1" s="1"/>
      <c r="H1" s="1"/>
      <c r="I1" s="1"/>
      <c r="J1" s="82"/>
      <c r="K1" s="1"/>
      <c r="L1" s="82"/>
      <c r="M1" s="82"/>
      <c r="N1" s="82"/>
      <c r="O1" s="51"/>
      <c r="P1" s="51"/>
      <c r="Q1" s="51"/>
    </row>
    <row r="2" spans="1:18">
      <c r="A2" s="461" t="s">
        <v>296</v>
      </c>
      <c r="B2" s="461"/>
    </row>
    <row r="3" spans="1:18" ht="35.25" customHeight="1" thickBot="1">
      <c r="A3" s="467" t="s">
        <v>379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</row>
    <row r="4" spans="1:18" ht="30.75" thickBot="1">
      <c r="A4" s="85" t="s">
        <v>120</v>
      </c>
      <c r="B4" s="468" t="s">
        <v>121</v>
      </c>
      <c r="C4" s="469"/>
      <c r="D4" s="469"/>
      <c r="E4" s="469"/>
      <c r="F4" s="469"/>
      <c r="G4" s="469"/>
      <c r="H4" s="469"/>
      <c r="I4" s="470"/>
      <c r="J4" s="135" t="s">
        <v>120</v>
      </c>
      <c r="K4" s="471" t="s">
        <v>121</v>
      </c>
      <c r="L4" s="469"/>
      <c r="M4" s="469"/>
      <c r="N4" s="469"/>
      <c r="O4" s="469"/>
      <c r="P4" s="469"/>
      <c r="Q4" s="469"/>
      <c r="R4" s="472"/>
    </row>
    <row r="5" spans="1:18">
      <c r="A5" s="86"/>
      <c r="B5" s="473" t="s">
        <v>129</v>
      </c>
      <c r="C5" s="474"/>
      <c r="D5" s="474"/>
      <c r="E5" s="474"/>
      <c r="F5" s="474"/>
      <c r="G5" s="474"/>
      <c r="H5" s="474"/>
      <c r="I5" s="475"/>
      <c r="J5" s="137"/>
      <c r="K5" s="476" t="s">
        <v>132</v>
      </c>
      <c r="L5" s="474"/>
      <c r="M5" s="474"/>
      <c r="N5" s="474"/>
      <c r="O5" s="474"/>
      <c r="P5" s="474"/>
      <c r="Q5" s="474"/>
      <c r="R5" s="477"/>
    </row>
    <row r="6" spans="1:18">
      <c r="A6" s="87">
        <v>1</v>
      </c>
      <c r="B6" s="462" t="s">
        <v>338</v>
      </c>
      <c r="C6" s="463"/>
      <c r="D6" s="463"/>
      <c r="E6" s="463"/>
      <c r="F6" s="463"/>
      <c r="G6" s="463"/>
      <c r="H6" s="463"/>
      <c r="I6" s="464"/>
      <c r="J6" s="136">
        <v>1</v>
      </c>
      <c r="K6" s="465" t="s">
        <v>133</v>
      </c>
      <c r="L6" s="463"/>
      <c r="M6" s="463"/>
      <c r="N6" s="463"/>
      <c r="O6" s="463"/>
      <c r="P6" s="463"/>
      <c r="Q6" s="463"/>
      <c r="R6" s="466"/>
    </row>
    <row r="7" spans="1:18">
      <c r="A7" s="87">
        <v>2</v>
      </c>
      <c r="B7" s="462" t="s">
        <v>146</v>
      </c>
      <c r="C7" s="463"/>
      <c r="D7" s="463"/>
      <c r="E7" s="463"/>
      <c r="F7" s="463"/>
      <c r="G7" s="463"/>
      <c r="H7" s="463"/>
      <c r="I7" s="464"/>
      <c r="J7" s="136">
        <v>2</v>
      </c>
      <c r="K7" s="478" t="s">
        <v>278</v>
      </c>
      <c r="L7" s="478"/>
      <c r="M7" s="478"/>
      <c r="N7" s="478"/>
      <c r="O7" s="478"/>
      <c r="P7" s="478"/>
      <c r="Q7" s="478"/>
      <c r="R7" s="479"/>
    </row>
    <row r="8" spans="1:18">
      <c r="A8" s="87">
        <v>3</v>
      </c>
      <c r="B8" s="462" t="s">
        <v>147</v>
      </c>
      <c r="C8" s="463"/>
      <c r="D8" s="463"/>
      <c r="E8" s="463"/>
      <c r="F8" s="463"/>
      <c r="G8" s="463"/>
      <c r="H8" s="463"/>
      <c r="I8" s="464"/>
      <c r="J8" s="136">
        <v>3</v>
      </c>
      <c r="K8" s="465" t="s">
        <v>341</v>
      </c>
      <c r="L8" s="463"/>
      <c r="M8" s="463"/>
      <c r="N8" s="463"/>
      <c r="O8" s="463"/>
      <c r="P8" s="463"/>
      <c r="Q8" s="463"/>
      <c r="R8" s="466"/>
    </row>
    <row r="9" spans="1:18">
      <c r="A9" s="87">
        <v>4</v>
      </c>
      <c r="B9" s="462" t="s">
        <v>148</v>
      </c>
      <c r="C9" s="463"/>
      <c r="D9" s="463"/>
      <c r="E9" s="463"/>
      <c r="F9" s="463"/>
      <c r="G9" s="463"/>
      <c r="H9" s="463"/>
      <c r="I9" s="464"/>
      <c r="J9" s="136">
        <v>4</v>
      </c>
      <c r="K9" s="483" t="s">
        <v>342</v>
      </c>
      <c r="L9" s="478"/>
      <c r="M9" s="478"/>
      <c r="N9" s="478"/>
      <c r="O9" s="478"/>
      <c r="P9" s="478"/>
      <c r="Q9" s="478"/>
      <c r="R9" s="479"/>
    </row>
    <row r="10" spans="1:18">
      <c r="A10" s="87">
        <v>5</v>
      </c>
      <c r="B10" s="462" t="s">
        <v>124</v>
      </c>
      <c r="C10" s="463"/>
      <c r="D10" s="463"/>
      <c r="E10" s="463"/>
      <c r="F10" s="463"/>
      <c r="G10" s="463"/>
      <c r="H10" s="463"/>
      <c r="I10" s="464"/>
      <c r="J10" s="136"/>
      <c r="K10" s="480" t="s">
        <v>134</v>
      </c>
      <c r="L10" s="481"/>
      <c r="M10" s="481"/>
      <c r="N10" s="481"/>
      <c r="O10" s="481"/>
      <c r="P10" s="481"/>
      <c r="Q10" s="481"/>
      <c r="R10" s="482"/>
    </row>
    <row r="11" spans="1:18">
      <c r="A11" s="87">
        <v>6</v>
      </c>
      <c r="B11" s="462" t="s">
        <v>122</v>
      </c>
      <c r="C11" s="463"/>
      <c r="D11" s="463"/>
      <c r="E11" s="463"/>
      <c r="F11" s="463"/>
      <c r="G11" s="463"/>
      <c r="H11" s="463"/>
      <c r="I11" s="464"/>
      <c r="J11" s="136">
        <v>1</v>
      </c>
      <c r="K11" s="483" t="s">
        <v>135</v>
      </c>
      <c r="L11" s="478"/>
      <c r="M11" s="478"/>
      <c r="N11" s="478"/>
      <c r="O11" s="478"/>
      <c r="P11" s="478"/>
      <c r="Q11" s="478"/>
      <c r="R11" s="479"/>
    </row>
    <row r="12" spans="1:18">
      <c r="A12" s="87">
        <v>7</v>
      </c>
      <c r="B12" s="462" t="s">
        <v>123</v>
      </c>
      <c r="C12" s="463"/>
      <c r="D12" s="463"/>
      <c r="E12" s="463"/>
      <c r="F12" s="463"/>
      <c r="G12" s="463"/>
      <c r="H12" s="463"/>
      <c r="I12" s="464"/>
      <c r="J12" s="136">
        <v>2</v>
      </c>
      <c r="K12" s="483" t="s">
        <v>136</v>
      </c>
      <c r="L12" s="478"/>
      <c r="M12" s="478"/>
      <c r="N12" s="478"/>
      <c r="O12" s="478"/>
      <c r="P12" s="478"/>
      <c r="Q12" s="478"/>
      <c r="R12" s="479"/>
    </row>
    <row r="13" spans="1:18">
      <c r="A13" s="87">
        <v>8</v>
      </c>
      <c r="B13" s="462" t="s">
        <v>339</v>
      </c>
      <c r="C13" s="463"/>
      <c r="D13" s="463"/>
      <c r="E13" s="463"/>
      <c r="F13" s="463"/>
      <c r="G13" s="463"/>
      <c r="H13" s="463"/>
      <c r="I13" s="464"/>
      <c r="J13" s="136">
        <v>3</v>
      </c>
      <c r="K13" s="483" t="s">
        <v>137</v>
      </c>
      <c r="L13" s="478"/>
      <c r="M13" s="478"/>
      <c r="N13" s="478"/>
      <c r="O13" s="478"/>
      <c r="P13" s="478"/>
      <c r="Q13" s="478"/>
      <c r="R13" s="479"/>
    </row>
    <row r="14" spans="1:18">
      <c r="A14" s="87">
        <v>9</v>
      </c>
      <c r="B14" s="462" t="s">
        <v>125</v>
      </c>
      <c r="C14" s="463"/>
      <c r="D14" s="463"/>
      <c r="E14" s="463"/>
      <c r="F14" s="463"/>
      <c r="G14" s="463"/>
      <c r="H14" s="463"/>
      <c r="I14" s="464"/>
      <c r="J14" s="136"/>
      <c r="K14" s="487" t="s">
        <v>138</v>
      </c>
      <c r="L14" s="487"/>
      <c r="M14" s="487"/>
      <c r="N14" s="487"/>
      <c r="O14" s="487"/>
      <c r="P14" s="487"/>
      <c r="Q14" s="487"/>
      <c r="R14" s="488"/>
    </row>
    <row r="15" spans="1:18">
      <c r="A15" s="87">
        <v>10</v>
      </c>
      <c r="B15" s="483" t="s">
        <v>153</v>
      </c>
      <c r="C15" s="478"/>
      <c r="D15" s="478"/>
      <c r="E15" s="478"/>
      <c r="F15" s="478"/>
      <c r="G15" s="478"/>
      <c r="H15" s="478"/>
      <c r="I15" s="478"/>
      <c r="J15" s="136">
        <v>1</v>
      </c>
      <c r="K15" s="483" t="s">
        <v>139</v>
      </c>
      <c r="L15" s="478"/>
      <c r="M15" s="478"/>
      <c r="N15" s="478"/>
      <c r="O15" s="478"/>
      <c r="P15" s="478"/>
      <c r="Q15" s="478"/>
      <c r="R15" s="479"/>
    </row>
    <row r="16" spans="1:18" ht="15.75" thickBot="1">
      <c r="A16" s="87">
        <v>11</v>
      </c>
      <c r="B16" s="483" t="s">
        <v>126</v>
      </c>
      <c r="C16" s="478"/>
      <c r="D16" s="478"/>
      <c r="E16" s="478"/>
      <c r="F16" s="478"/>
      <c r="G16" s="478"/>
      <c r="H16" s="478"/>
      <c r="I16" s="478"/>
      <c r="J16" s="138">
        <v>2</v>
      </c>
      <c r="K16" s="484" t="s">
        <v>140</v>
      </c>
      <c r="L16" s="485"/>
      <c r="M16" s="485"/>
      <c r="N16" s="485"/>
      <c r="O16" s="485"/>
      <c r="P16" s="485"/>
      <c r="Q16" s="485"/>
      <c r="R16" s="486"/>
    </row>
    <row r="17" spans="1:17">
      <c r="A17" s="87">
        <v>12</v>
      </c>
      <c r="B17" s="483" t="s">
        <v>127</v>
      </c>
      <c r="C17" s="478"/>
      <c r="D17" s="478"/>
      <c r="E17" s="478"/>
      <c r="F17" s="478"/>
      <c r="G17" s="478"/>
      <c r="H17" s="478"/>
      <c r="I17" s="479"/>
    </row>
    <row r="18" spans="1:17">
      <c r="A18" s="87">
        <v>13</v>
      </c>
      <c r="B18" s="483" t="s">
        <v>269</v>
      </c>
      <c r="C18" s="478"/>
      <c r="D18" s="478"/>
      <c r="E18" s="478"/>
      <c r="F18" s="478"/>
      <c r="G18" s="478"/>
      <c r="H18" s="478"/>
      <c r="I18" s="479"/>
    </row>
    <row r="19" spans="1:17">
      <c r="A19" s="87">
        <v>14</v>
      </c>
      <c r="B19" s="483" t="s">
        <v>128</v>
      </c>
      <c r="C19" s="478"/>
      <c r="D19" s="478"/>
      <c r="E19" s="478"/>
      <c r="F19" s="478"/>
      <c r="G19" s="478"/>
      <c r="H19" s="478"/>
      <c r="I19" s="479"/>
    </row>
    <row r="20" spans="1:17">
      <c r="A20" s="87">
        <v>15</v>
      </c>
      <c r="B20" s="483" t="s">
        <v>169</v>
      </c>
      <c r="C20" s="478"/>
      <c r="D20" s="478"/>
      <c r="E20" s="478"/>
      <c r="F20" s="478"/>
      <c r="G20" s="478"/>
      <c r="H20" s="478"/>
      <c r="I20" s="479"/>
    </row>
    <row r="21" spans="1:17">
      <c r="A21" s="87">
        <v>16</v>
      </c>
      <c r="B21" s="483" t="s">
        <v>270</v>
      </c>
      <c r="C21" s="478"/>
      <c r="D21" s="478"/>
      <c r="E21" s="478"/>
      <c r="F21" s="478"/>
      <c r="G21" s="478"/>
      <c r="H21" s="478"/>
      <c r="I21" s="479"/>
    </row>
    <row r="22" spans="1:17">
      <c r="A22" s="87">
        <v>17</v>
      </c>
      <c r="B22" s="483" t="s">
        <v>340</v>
      </c>
      <c r="C22" s="478"/>
      <c r="D22" s="478"/>
      <c r="E22" s="478"/>
      <c r="F22" s="478"/>
      <c r="G22" s="478"/>
      <c r="H22" s="478"/>
      <c r="I22" s="479"/>
    </row>
    <row r="23" spans="1:17">
      <c r="A23" s="87"/>
      <c r="B23" s="492" t="s">
        <v>130</v>
      </c>
      <c r="C23" s="481"/>
      <c r="D23" s="481"/>
      <c r="E23" s="481"/>
      <c r="F23" s="481"/>
      <c r="G23" s="481"/>
      <c r="H23" s="481"/>
      <c r="I23" s="482"/>
    </row>
    <row r="24" spans="1:17">
      <c r="A24" s="87">
        <v>1</v>
      </c>
      <c r="B24" s="483" t="s">
        <v>149</v>
      </c>
      <c r="C24" s="478"/>
      <c r="D24" s="478"/>
      <c r="E24" s="478"/>
      <c r="F24" s="478"/>
      <c r="G24" s="478"/>
      <c r="H24" s="478"/>
      <c r="I24" s="479"/>
    </row>
    <row r="25" spans="1:17">
      <c r="A25" s="87">
        <v>2</v>
      </c>
      <c r="B25" s="483" t="s">
        <v>150</v>
      </c>
      <c r="C25" s="478"/>
      <c r="D25" s="478"/>
      <c r="E25" s="478"/>
      <c r="F25" s="478"/>
      <c r="G25" s="478"/>
      <c r="H25" s="478"/>
      <c r="I25" s="479"/>
      <c r="K25" s="88"/>
      <c r="L25" s="88"/>
      <c r="M25" s="88"/>
      <c r="N25" s="88"/>
      <c r="O25" s="88"/>
      <c r="P25" s="88"/>
      <c r="Q25" s="88"/>
    </row>
    <row r="26" spans="1:17">
      <c r="A26" s="87">
        <v>3</v>
      </c>
      <c r="B26" s="489" t="s">
        <v>151</v>
      </c>
      <c r="C26" s="490"/>
      <c r="D26" s="490"/>
      <c r="E26" s="490"/>
      <c r="F26" s="490"/>
      <c r="G26" s="490"/>
      <c r="H26" s="490"/>
      <c r="I26" s="491"/>
      <c r="K26" s="88"/>
      <c r="L26" s="88"/>
      <c r="M26" s="88"/>
      <c r="N26" s="88"/>
      <c r="O26" s="88"/>
      <c r="P26" s="88"/>
      <c r="Q26" s="88"/>
    </row>
    <row r="27" spans="1:17">
      <c r="A27" s="87">
        <v>4</v>
      </c>
      <c r="B27" s="483" t="s">
        <v>271</v>
      </c>
      <c r="C27" s="478"/>
      <c r="D27" s="478"/>
      <c r="E27" s="478"/>
      <c r="F27" s="478"/>
      <c r="G27" s="478"/>
      <c r="H27" s="478"/>
      <c r="I27" s="479"/>
      <c r="K27" s="88"/>
      <c r="L27" s="88"/>
      <c r="M27" s="88"/>
      <c r="N27" s="88"/>
      <c r="O27" s="88"/>
      <c r="P27" s="88"/>
      <c r="Q27" s="88"/>
    </row>
    <row r="28" spans="1:17">
      <c r="A28" s="87">
        <v>5</v>
      </c>
      <c r="B28" s="489" t="s">
        <v>272</v>
      </c>
      <c r="C28" s="490"/>
      <c r="D28" s="490"/>
      <c r="E28" s="490"/>
      <c r="F28" s="490"/>
      <c r="G28" s="490"/>
      <c r="H28" s="490"/>
      <c r="I28" s="491"/>
      <c r="K28" s="88"/>
      <c r="L28" s="88"/>
      <c r="M28" s="88"/>
      <c r="N28" s="88"/>
      <c r="O28" s="88"/>
      <c r="P28" s="88"/>
      <c r="Q28" s="88"/>
    </row>
    <row r="29" spans="1:17">
      <c r="A29" s="87">
        <v>6</v>
      </c>
      <c r="B29" s="489" t="s">
        <v>152</v>
      </c>
      <c r="C29" s="490"/>
      <c r="D29" s="490"/>
      <c r="E29" s="490"/>
      <c r="F29" s="490"/>
      <c r="G29" s="490"/>
      <c r="H29" s="490"/>
      <c r="I29" s="491"/>
      <c r="K29" s="88"/>
      <c r="L29" s="88"/>
      <c r="M29" s="88"/>
      <c r="N29" s="88"/>
      <c r="O29" s="88"/>
      <c r="P29" s="88"/>
      <c r="Q29" s="88"/>
    </row>
    <row r="30" spans="1:17">
      <c r="A30" s="87">
        <v>7</v>
      </c>
      <c r="B30" s="489" t="s">
        <v>273</v>
      </c>
      <c r="C30" s="490"/>
      <c r="D30" s="490"/>
      <c r="E30" s="490"/>
      <c r="F30" s="490"/>
      <c r="G30" s="490"/>
      <c r="H30" s="490"/>
      <c r="I30" s="491"/>
      <c r="K30" s="88"/>
      <c r="L30" s="88"/>
      <c r="M30" s="88"/>
      <c r="N30" s="88"/>
      <c r="O30" s="88"/>
      <c r="P30" s="88"/>
      <c r="Q30" s="88"/>
    </row>
    <row r="31" spans="1:17" ht="26.25" customHeight="1">
      <c r="A31" s="87">
        <v>8</v>
      </c>
      <c r="B31" s="497" t="s">
        <v>274</v>
      </c>
      <c r="C31" s="498"/>
      <c r="D31" s="498"/>
      <c r="E31" s="498"/>
      <c r="F31" s="498"/>
      <c r="G31" s="498"/>
      <c r="H31" s="498"/>
      <c r="I31" s="499"/>
      <c r="K31" s="88"/>
      <c r="L31" s="88"/>
      <c r="M31" s="88"/>
      <c r="N31" s="89"/>
      <c r="O31" s="88"/>
      <c r="P31" s="88"/>
      <c r="Q31" s="88"/>
    </row>
    <row r="32" spans="1:17">
      <c r="A32" s="87">
        <v>9</v>
      </c>
      <c r="B32" s="489" t="s">
        <v>275</v>
      </c>
      <c r="C32" s="490"/>
      <c r="D32" s="490"/>
      <c r="E32" s="490"/>
      <c r="F32" s="490"/>
      <c r="G32" s="490"/>
      <c r="H32" s="490"/>
      <c r="I32" s="491"/>
      <c r="K32" s="88"/>
      <c r="L32" s="88"/>
      <c r="M32" s="88"/>
      <c r="N32" s="88"/>
      <c r="O32" s="88"/>
      <c r="P32" s="88"/>
      <c r="Q32" s="88"/>
    </row>
    <row r="33" spans="1:17">
      <c r="A33" s="87">
        <v>10</v>
      </c>
      <c r="B33" s="489" t="s">
        <v>343</v>
      </c>
      <c r="C33" s="490"/>
      <c r="D33" s="490"/>
      <c r="E33" s="490"/>
      <c r="F33" s="490"/>
      <c r="G33" s="490"/>
      <c r="H33" s="490"/>
      <c r="I33" s="491"/>
      <c r="K33" s="88"/>
      <c r="L33" s="88"/>
      <c r="M33" s="88"/>
      <c r="N33" s="88"/>
      <c r="O33" s="88"/>
      <c r="P33" s="88"/>
      <c r="Q33" s="88"/>
    </row>
    <row r="34" spans="1:17" ht="27" customHeight="1">
      <c r="A34" s="87">
        <v>11</v>
      </c>
      <c r="B34" s="494" t="s">
        <v>276</v>
      </c>
      <c r="C34" s="495"/>
      <c r="D34" s="495"/>
      <c r="E34" s="495"/>
      <c r="F34" s="495"/>
      <c r="G34" s="495"/>
      <c r="H34" s="495"/>
      <c r="I34" s="496"/>
      <c r="K34" s="88"/>
      <c r="L34" s="88"/>
      <c r="M34" s="88"/>
      <c r="N34" s="88"/>
      <c r="O34" s="88"/>
      <c r="P34" s="88"/>
      <c r="Q34" s="88"/>
    </row>
    <row r="35" spans="1:17">
      <c r="A35" s="87">
        <v>12</v>
      </c>
      <c r="B35" s="489" t="s">
        <v>277</v>
      </c>
      <c r="C35" s="490"/>
      <c r="D35" s="490"/>
      <c r="E35" s="490"/>
      <c r="F35" s="490"/>
      <c r="G35" s="490"/>
      <c r="H35" s="490"/>
      <c r="I35" s="491"/>
      <c r="K35" s="88"/>
      <c r="L35" s="88"/>
      <c r="M35" s="88"/>
      <c r="N35" s="88"/>
      <c r="O35" s="88"/>
      <c r="P35" s="88"/>
      <c r="Q35" s="88"/>
    </row>
    <row r="36" spans="1:17">
      <c r="A36" s="87">
        <v>13</v>
      </c>
      <c r="B36" s="489" t="s">
        <v>131</v>
      </c>
      <c r="C36" s="490"/>
      <c r="D36" s="490"/>
      <c r="E36" s="490"/>
      <c r="F36" s="490"/>
      <c r="G36" s="490"/>
      <c r="H36" s="490"/>
      <c r="I36" s="491"/>
      <c r="K36" s="88"/>
      <c r="L36" s="88"/>
      <c r="M36" s="88"/>
      <c r="N36" s="88"/>
      <c r="O36" s="88"/>
      <c r="P36" s="88"/>
      <c r="Q36" s="88"/>
    </row>
    <row r="37" spans="1:17">
      <c r="A37" s="87"/>
      <c r="B37" s="489"/>
      <c r="C37" s="490"/>
      <c r="D37" s="490"/>
      <c r="E37" s="490"/>
      <c r="F37" s="490"/>
      <c r="G37" s="490"/>
      <c r="H37" s="490"/>
      <c r="I37" s="491"/>
      <c r="K37" s="88"/>
      <c r="L37" s="88"/>
      <c r="M37" s="88"/>
      <c r="N37" s="88"/>
      <c r="O37" s="88"/>
      <c r="P37" s="88"/>
      <c r="Q37" s="88"/>
    </row>
    <row r="38" spans="1:17">
      <c r="B38" s="493"/>
      <c r="C38" s="493"/>
      <c r="D38" s="493"/>
      <c r="E38" s="493"/>
      <c r="F38" s="493"/>
      <c r="G38" s="493"/>
      <c r="H38" s="493"/>
      <c r="I38" s="493"/>
      <c r="K38" s="88"/>
      <c r="L38" s="88"/>
      <c r="M38" s="88"/>
      <c r="N38" s="88"/>
      <c r="O38" s="88"/>
      <c r="P38" s="88"/>
      <c r="Q38" s="88"/>
    </row>
    <row r="41" spans="1:17">
      <c r="O41" s="88"/>
    </row>
    <row r="42" spans="1:17">
      <c r="O42" s="88"/>
    </row>
    <row r="43" spans="1:17">
      <c r="O43" s="88"/>
    </row>
    <row r="44" spans="1:17">
      <c r="O44" s="88"/>
    </row>
    <row r="45" spans="1:17">
      <c r="O45" s="88"/>
    </row>
    <row r="46" spans="1:17">
      <c r="N46" s="90"/>
      <c r="O46" s="88"/>
    </row>
    <row r="48" spans="1:17">
      <c r="E48" s="88"/>
      <c r="F48" s="88"/>
      <c r="K48" s="90"/>
    </row>
    <row r="49" spans="5:6">
      <c r="E49" s="88"/>
      <c r="F49" s="88"/>
    </row>
  </sheetData>
  <mergeCells count="50">
    <mergeCell ref="B17:I17"/>
    <mergeCell ref="B14:I14"/>
    <mergeCell ref="B27:I27"/>
    <mergeCell ref="B38:I38"/>
    <mergeCell ref="B34:I34"/>
    <mergeCell ref="B35:I35"/>
    <mergeCell ref="B36:I36"/>
    <mergeCell ref="B37:I37"/>
    <mergeCell ref="B32:I32"/>
    <mergeCell ref="B33:I33"/>
    <mergeCell ref="B18:I18"/>
    <mergeCell ref="B19:I19"/>
    <mergeCell ref="B23:I23"/>
    <mergeCell ref="B24:I24"/>
    <mergeCell ref="B25:I25"/>
    <mergeCell ref="B29:I29"/>
    <mergeCell ref="B28:I28"/>
    <mergeCell ref="B20:I20"/>
    <mergeCell ref="B26:I26"/>
    <mergeCell ref="B21:I21"/>
    <mergeCell ref="B22:I22"/>
    <mergeCell ref="B30:I30"/>
    <mergeCell ref="B31:I31"/>
    <mergeCell ref="K11:R11"/>
    <mergeCell ref="K16:R16"/>
    <mergeCell ref="K14:R14"/>
    <mergeCell ref="K15:R15"/>
    <mergeCell ref="B16:I16"/>
    <mergeCell ref="B15:I15"/>
    <mergeCell ref="B11:I11"/>
    <mergeCell ref="B12:I12"/>
    <mergeCell ref="K12:R12"/>
    <mergeCell ref="K13:R13"/>
    <mergeCell ref="B13:I13"/>
    <mergeCell ref="B8:I8"/>
    <mergeCell ref="K8:R8"/>
    <mergeCell ref="B10:I10"/>
    <mergeCell ref="K10:R10"/>
    <mergeCell ref="B9:I9"/>
    <mergeCell ref="K9:R9"/>
    <mergeCell ref="A2:B2"/>
    <mergeCell ref="B6:I6"/>
    <mergeCell ref="K6:R6"/>
    <mergeCell ref="B7:I7"/>
    <mergeCell ref="A3:R3"/>
    <mergeCell ref="B4:I4"/>
    <mergeCell ref="K4:R4"/>
    <mergeCell ref="B5:I5"/>
    <mergeCell ref="K5:R5"/>
    <mergeCell ref="K7:R7"/>
  </mergeCells>
  <phoneticPr fontId="14" type="noConversion"/>
  <pageMargins left="0.98425196850393704" right="0.70866141732283472" top="0.78740157480314965" bottom="0.74803149606299213" header="0.31496062992125984" footer="0.31496062992125984"/>
  <pageSetup paperSize="9" scale="77" orientation="landscape" r:id="rId1"/>
  <rowBreaks count="1" manualBreakCount="1">
    <brk id="36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G144"/>
  <sheetViews>
    <sheetView view="pageBreakPreview" topLeftCell="A103" zoomScaleSheetLayoutView="100" workbookViewId="0">
      <selection activeCell="L134" sqref="L134"/>
    </sheetView>
  </sheetViews>
  <sheetFormatPr defaultRowHeight="14.25"/>
  <cols>
    <col min="1" max="2" width="9.140625" style="91"/>
    <col min="3" max="3" width="11.42578125" style="91" customWidth="1"/>
    <col min="4" max="9" width="9.140625" style="91"/>
    <col min="10" max="10" width="8.28515625" style="91" customWidth="1"/>
    <col min="11" max="11" width="9.140625" style="91"/>
    <col min="12" max="12" width="11.42578125" style="91" customWidth="1"/>
    <col min="13" max="13" width="12.7109375" style="91" customWidth="1"/>
    <col min="14" max="14" width="16" style="91" customWidth="1"/>
    <col min="15" max="15" width="16.5703125" style="91" customWidth="1"/>
    <col min="16" max="16" width="16.42578125" style="91" customWidth="1"/>
    <col min="17" max="17" width="9.42578125" style="91" customWidth="1"/>
    <col min="18" max="18" width="7" style="91" customWidth="1"/>
    <col min="19" max="16384" width="9.140625" style="91"/>
  </cols>
  <sheetData>
    <row r="1" spans="1:18">
      <c r="A1" s="97" t="s">
        <v>297</v>
      </c>
    </row>
    <row r="2" spans="1:18" ht="21.75" customHeight="1">
      <c r="A2" s="505" t="s">
        <v>380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</row>
    <row r="3" spans="1:18" ht="13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8" ht="13.5" customHeight="1">
      <c r="A4" s="507" t="s">
        <v>381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94"/>
    </row>
    <row r="5" spans="1:18" ht="15">
      <c r="A5" s="95" t="s">
        <v>382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4"/>
    </row>
    <row r="6" spans="1:18" ht="15">
      <c r="A6" s="95" t="s">
        <v>383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4"/>
    </row>
    <row r="7" spans="1:18" ht="15">
      <c r="A7" s="95" t="s">
        <v>384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4"/>
    </row>
    <row r="8" spans="1:18" ht="15">
      <c r="A8" s="95" t="s">
        <v>304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4"/>
    </row>
    <row r="9" spans="1:18" ht="15">
      <c r="A9" s="95" t="s">
        <v>385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4"/>
    </row>
    <row r="10" spans="1:18" ht="1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4"/>
    </row>
    <row r="11" spans="1:18" ht="15">
      <c r="A11" s="96" t="s">
        <v>177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4"/>
    </row>
    <row r="12" spans="1:18" ht="15">
      <c r="A12" s="95" t="s">
        <v>178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4"/>
    </row>
    <row r="13" spans="1:18" ht="15">
      <c r="A13" s="95" t="s">
        <v>179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4"/>
    </row>
    <row r="14" spans="1:18" ht="15">
      <c r="A14" s="95" t="s">
        <v>160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4"/>
    </row>
    <row r="15" spans="1:18" ht="15">
      <c r="A15" s="95" t="s">
        <v>161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4"/>
    </row>
    <row r="16" spans="1:18" ht="15">
      <c r="A16" s="95" t="s">
        <v>162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4"/>
    </row>
    <row r="17" spans="1:241" ht="15">
      <c r="A17" s="95" t="s">
        <v>180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4"/>
    </row>
    <row r="18" spans="1:241" ht="15">
      <c r="A18" s="92" t="s">
        <v>290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1:241" ht="15">
      <c r="A19" s="92" t="s">
        <v>291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1:241" ht="15">
      <c r="A20" s="92" t="s">
        <v>292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241" ht="15">
      <c r="A21" s="92" t="s">
        <v>293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1:241" ht="15">
      <c r="A22" s="92" t="s">
        <v>294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1:241" ht="15">
      <c r="A23" s="92" t="s">
        <v>163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241" ht="15">
      <c r="A24" s="92" t="s">
        <v>164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FE24" s="91" t="s">
        <v>144</v>
      </c>
      <c r="FU24" s="91" t="s">
        <v>144</v>
      </c>
      <c r="GK24" s="91" t="s">
        <v>144</v>
      </c>
      <c r="HA24" s="91" t="s">
        <v>144</v>
      </c>
      <c r="HQ24" s="91" t="s">
        <v>144</v>
      </c>
      <c r="IG24" s="91" t="s">
        <v>144</v>
      </c>
    </row>
    <row r="25" spans="1:241" ht="15">
      <c r="A25" s="92" t="s">
        <v>165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FE25" s="91" t="s">
        <v>165</v>
      </c>
      <c r="FU25" s="91" t="s">
        <v>165</v>
      </c>
      <c r="GK25" s="91" t="s">
        <v>165</v>
      </c>
      <c r="HA25" s="91" t="s">
        <v>165</v>
      </c>
      <c r="HQ25" s="91" t="s">
        <v>165</v>
      </c>
      <c r="IG25" s="91" t="s">
        <v>165</v>
      </c>
    </row>
    <row r="26" spans="1:241" ht="15">
      <c r="A26" s="92" t="s">
        <v>166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AW26" s="91" t="s">
        <v>166</v>
      </c>
      <c r="BM26" s="91" t="s">
        <v>166</v>
      </c>
      <c r="CC26" s="91" t="s">
        <v>166</v>
      </c>
      <c r="CS26" s="91" t="s">
        <v>166</v>
      </c>
      <c r="DI26" s="91" t="s">
        <v>166</v>
      </c>
      <c r="DY26" s="91" t="s">
        <v>166</v>
      </c>
      <c r="EO26" s="91" t="s">
        <v>166</v>
      </c>
      <c r="FE26" s="91" t="s">
        <v>166</v>
      </c>
      <c r="FU26" s="91" t="s">
        <v>166</v>
      </c>
      <c r="GK26" s="91" t="s">
        <v>166</v>
      </c>
      <c r="HA26" s="91" t="s">
        <v>166</v>
      </c>
      <c r="HQ26" s="91" t="s">
        <v>166</v>
      </c>
      <c r="IG26" s="91" t="s">
        <v>166</v>
      </c>
    </row>
    <row r="27" spans="1:241" ht="15">
      <c r="A27" s="92" t="s">
        <v>144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241" ht="1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241" ht="15">
      <c r="A29" s="96" t="s">
        <v>181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4"/>
    </row>
    <row r="30" spans="1:241" ht="15">
      <c r="A30" s="95" t="s">
        <v>167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4"/>
    </row>
    <row r="31" spans="1:241" ht="15">
      <c r="A31" s="95" t="s">
        <v>168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4"/>
    </row>
    <row r="32" spans="1:241" ht="15">
      <c r="A32" s="95" t="s">
        <v>141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4"/>
    </row>
    <row r="33" spans="1:18" ht="15">
      <c r="A33" s="95" t="s">
        <v>142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4"/>
    </row>
    <row r="34" spans="1:18" ht="15">
      <c r="A34" s="95" t="s">
        <v>143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4"/>
    </row>
    <row r="35" spans="1:18" ht="15">
      <c r="A35" s="95" t="s">
        <v>305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4"/>
    </row>
    <row r="36" spans="1:18" ht="15">
      <c r="A36" s="95" t="s">
        <v>306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4"/>
    </row>
    <row r="37" spans="1:18" ht="15">
      <c r="A37" s="95" t="s">
        <v>307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4"/>
    </row>
    <row r="38" spans="1:18" ht="15">
      <c r="A38" s="95" t="s">
        <v>308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4"/>
    </row>
    <row r="39" spans="1:18" ht="15">
      <c r="A39" s="95" t="s">
        <v>309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4"/>
    </row>
    <row r="40" spans="1:18" ht="15">
      <c r="A40" s="97" t="s">
        <v>298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4"/>
    </row>
    <row r="41" spans="1:18" ht="15">
      <c r="A41" s="97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4"/>
    </row>
    <row r="42" spans="1:18" ht="15">
      <c r="A42" s="97" t="s">
        <v>186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8" ht="15">
      <c r="A43" s="92" t="s">
        <v>300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1:18" ht="15">
      <c r="A44" s="92" t="s">
        <v>281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1:18" ht="15.75">
      <c r="A45" s="243" t="s">
        <v>445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4"/>
      <c r="O45" s="242"/>
      <c r="P45" s="242"/>
      <c r="Q45" s="176"/>
    </row>
    <row r="46" spans="1:18" ht="15">
      <c r="A46" s="243" t="s">
        <v>207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92"/>
    </row>
    <row r="47" spans="1:18" ht="15">
      <c r="A47" s="243" t="s">
        <v>282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92"/>
    </row>
    <row r="48" spans="1:18" ht="15">
      <c r="A48" s="243" t="s">
        <v>283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92"/>
    </row>
    <row r="49" spans="1:17" ht="15">
      <c r="A49" s="243" t="s">
        <v>284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92"/>
    </row>
    <row r="50" spans="1:17" ht="15">
      <c r="A50" s="243" t="s">
        <v>346</v>
      </c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92"/>
    </row>
    <row r="51" spans="1:17" ht="15">
      <c r="A51" s="243" t="s">
        <v>285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92"/>
      <c r="P51" s="92"/>
      <c r="Q51" s="92"/>
    </row>
    <row r="52" spans="1:17" ht="15">
      <c r="A52" s="243" t="s">
        <v>286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92"/>
      <c r="P52" s="92"/>
      <c r="Q52" s="92"/>
    </row>
    <row r="53" spans="1:17" ht="15">
      <c r="A53" s="243" t="s">
        <v>287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92"/>
      <c r="P53" s="92"/>
      <c r="Q53" s="92"/>
    </row>
    <row r="54" spans="1:17" ht="15">
      <c r="A54" s="243" t="s">
        <v>444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92"/>
      <c r="P54" s="92"/>
      <c r="Q54" s="92"/>
    </row>
    <row r="55" spans="1:17" ht="15">
      <c r="A55" s="243" t="s">
        <v>224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92"/>
      <c r="P55" s="92"/>
      <c r="Q55" s="92"/>
    </row>
    <row r="56" spans="1:17" ht="1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1:17" ht="15">
      <c r="A57" s="97" t="s">
        <v>185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1:17" ht="15">
      <c r="A58" s="92" t="s">
        <v>182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1:17" ht="15">
      <c r="A59" s="92" t="s">
        <v>288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1:17" ht="15">
      <c r="A60" s="92" t="s">
        <v>289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1:17" ht="15">
      <c r="A61" s="92" t="s">
        <v>198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1:17" ht="15">
      <c r="A62" s="92" t="s">
        <v>199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1:17" ht="15">
      <c r="A63" s="92" t="s">
        <v>200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1:17" ht="15">
      <c r="A64" s="92" t="s">
        <v>201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1:17" ht="15">
      <c r="A65" s="92" t="s">
        <v>202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1:17" ht="15">
      <c r="A66" s="92" t="s">
        <v>203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1:17" ht="15">
      <c r="A67" s="92" t="s">
        <v>311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1:17" ht="15">
      <c r="A68" s="92" t="s">
        <v>310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1:17" ht="1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1:17" ht="15">
      <c r="A70" s="97" t="s">
        <v>183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1:17" ht="15">
      <c r="A71" s="92" t="s">
        <v>204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1:17" ht="15">
      <c r="A72" s="92" t="s">
        <v>205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1:17" ht="15">
      <c r="A73" s="92" t="s">
        <v>206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1:17" ht="15">
      <c r="A74" s="92" t="s">
        <v>184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1:17" ht="15">
      <c r="A75" s="97" t="s">
        <v>299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1:17" ht="15">
      <c r="A76" s="97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1:17" ht="15">
      <c r="A77" s="97" t="s">
        <v>187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pans="1:17" ht="15">
      <c r="A78" s="92" t="s">
        <v>312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1:17" ht="15">
      <c r="A79" s="506" t="s">
        <v>190</v>
      </c>
      <c r="B79" s="506"/>
      <c r="C79" s="506"/>
      <c r="D79" s="506"/>
      <c r="E79" s="506"/>
      <c r="F79" s="506"/>
      <c r="G79" s="506"/>
      <c r="H79" s="506"/>
      <c r="I79" s="506"/>
      <c r="J79" s="506"/>
      <c r="K79" s="506"/>
      <c r="L79" s="506"/>
      <c r="M79" s="506"/>
      <c r="N79" s="506"/>
      <c r="O79" s="506"/>
      <c r="P79" s="506"/>
      <c r="Q79" s="506"/>
    </row>
    <row r="80" spans="1:17" ht="15">
      <c r="A80" s="98" t="s">
        <v>208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1:17" ht="15">
      <c r="A81" s="98" t="s">
        <v>209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1:17" ht="15">
      <c r="A82" s="506" t="s">
        <v>188</v>
      </c>
      <c r="B82" s="506"/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506"/>
      <c r="O82" s="506"/>
      <c r="P82" s="506"/>
      <c r="Q82" s="506"/>
    </row>
    <row r="83" spans="1:17" ht="15">
      <c r="A83" s="92" t="s">
        <v>189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1:17" ht="15">
      <c r="A84" s="97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1:17" ht="15">
      <c r="A85" s="97" t="s">
        <v>210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1:17" ht="15">
      <c r="A86" s="92" t="s">
        <v>211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1:17" ht="15">
      <c r="A87" s="92" t="s">
        <v>212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1:17" ht="15">
      <c r="A88" s="92" t="s">
        <v>213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1:17" ht="15">
      <c r="A89" s="92" t="s">
        <v>214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</row>
    <row r="90" spans="1:17" ht="15">
      <c r="A90" s="92" t="s">
        <v>313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</row>
    <row r="91" spans="1:17" ht="15">
      <c r="A91" s="99" t="s">
        <v>215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</row>
    <row r="92" spans="1:17" ht="15">
      <c r="A92" s="99" t="s">
        <v>216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</row>
    <row r="93" spans="1:17" ht="15">
      <c r="A93" s="92" t="s">
        <v>314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</row>
    <row r="94" spans="1:17" ht="15">
      <c r="A94" s="92" t="s">
        <v>315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1:17" ht="15">
      <c r="A95" s="92" t="s">
        <v>316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1:17" ht="15">
      <c r="A96" s="92" t="s">
        <v>317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</row>
    <row r="97" spans="1:17" ht="15">
      <c r="A97" s="92" t="s">
        <v>217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</row>
    <row r="98" spans="1:17" ht="15">
      <c r="A98" s="92" t="s">
        <v>218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</row>
    <row r="99" spans="1:17" ht="15">
      <c r="A99" s="92" t="s">
        <v>324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</row>
    <row r="100" spans="1:17" ht="15">
      <c r="A100" s="92" t="s">
        <v>219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1:17" ht="15">
      <c r="A101" s="92" t="s">
        <v>220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1:17" ht="15">
      <c r="A102" s="92" t="s">
        <v>221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1:17" ht="15">
      <c r="A103" s="92" t="s">
        <v>222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1:17" ht="15">
      <c r="A104" s="92" t="s">
        <v>223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1:17" ht="15">
      <c r="A105" s="243" t="s">
        <v>318</v>
      </c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92"/>
    </row>
    <row r="106" spans="1:17" ht="15">
      <c r="A106" s="243" t="s">
        <v>319</v>
      </c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92"/>
    </row>
    <row r="107" spans="1:17" ht="15">
      <c r="A107" s="243" t="s">
        <v>347</v>
      </c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92"/>
    </row>
    <row r="108" spans="1:17" ht="15">
      <c r="A108" s="243" t="s">
        <v>320</v>
      </c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92"/>
    </row>
    <row r="109" spans="1:17" ht="15">
      <c r="A109" s="243" t="s">
        <v>321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92"/>
    </row>
    <row r="110" spans="1:17" ht="15">
      <c r="A110" s="508" t="s">
        <v>322</v>
      </c>
      <c r="B110" s="508"/>
      <c r="C110" s="508"/>
      <c r="D110" s="508"/>
      <c r="E110" s="508"/>
      <c r="F110" s="508"/>
      <c r="G110" s="508"/>
      <c r="H110" s="508"/>
      <c r="I110" s="508"/>
      <c r="J110" s="508"/>
      <c r="K110" s="508"/>
      <c r="L110" s="508"/>
      <c r="M110" s="508"/>
      <c r="N110" s="508"/>
      <c r="O110" s="508"/>
      <c r="P110" s="508"/>
      <c r="Q110" s="92"/>
    </row>
    <row r="111" spans="1:17" ht="15">
      <c r="A111" s="508" t="s">
        <v>323</v>
      </c>
      <c r="B111" s="508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92"/>
    </row>
    <row r="112" spans="1:17" ht="15">
      <c r="A112" s="245" t="s">
        <v>349</v>
      </c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92"/>
    </row>
    <row r="113" spans="1:17" ht="15">
      <c r="A113" s="245" t="s">
        <v>348</v>
      </c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92"/>
    </row>
    <row r="114" spans="1:17" ht="15">
      <c r="A114" s="245" t="s">
        <v>350</v>
      </c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92"/>
    </row>
    <row r="115" spans="1:17" ht="15">
      <c r="A115" s="245" t="s">
        <v>351</v>
      </c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92"/>
    </row>
    <row r="116" spans="1:17" ht="15">
      <c r="A116" s="245" t="s">
        <v>352</v>
      </c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92"/>
    </row>
    <row r="117" spans="1:17" ht="15">
      <c r="A117" s="243" t="s">
        <v>353</v>
      </c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92"/>
    </row>
    <row r="118" spans="1:17" ht="15">
      <c r="A118" s="243" t="s">
        <v>354</v>
      </c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92"/>
    </row>
    <row r="119" spans="1:17" ht="15">
      <c r="A119" s="97" t="s">
        <v>415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1:17" ht="15" customHeight="1">
      <c r="A120" s="504" t="s">
        <v>407</v>
      </c>
      <c r="B120" s="504"/>
      <c r="C120" s="504"/>
      <c r="D120" s="504"/>
      <c r="E120" s="504"/>
      <c r="F120" s="504"/>
      <c r="G120" s="504"/>
      <c r="H120" s="504"/>
      <c r="I120" s="504"/>
      <c r="J120" s="504"/>
      <c r="K120" s="504"/>
      <c r="L120" s="504"/>
      <c r="M120" s="504"/>
      <c r="N120" s="504"/>
      <c r="O120" s="504"/>
      <c r="P120" s="504"/>
      <c r="Q120" s="504"/>
    </row>
    <row r="121" spans="1:17" ht="15.75" customHeight="1">
      <c r="A121" s="502" t="s">
        <v>408</v>
      </c>
      <c r="B121" s="502"/>
      <c r="C121" s="502"/>
      <c r="D121" s="502"/>
      <c r="E121" s="502"/>
      <c r="F121" s="502"/>
      <c r="G121" s="502"/>
      <c r="H121" s="502"/>
      <c r="I121" s="502"/>
      <c r="J121" s="502"/>
      <c r="K121" s="502"/>
      <c r="L121" s="502"/>
      <c r="M121" s="502"/>
      <c r="N121" s="502"/>
      <c r="O121" s="502"/>
      <c r="P121" s="92"/>
      <c r="Q121" s="92"/>
    </row>
    <row r="122" spans="1:17" ht="15" customHeight="1">
      <c r="A122" s="502" t="s">
        <v>409</v>
      </c>
      <c r="B122" s="502"/>
      <c r="C122" s="502"/>
      <c r="D122" s="502"/>
      <c r="E122" s="502"/>
      <c r="F122" s="502"/>
      <c r="G122" s="502"/>
      <c r="H122" s="502"/>
      <c r="I122" s="502"/>
      <c r="J122" s="502"/>
      <c r="K122" s="502"/>
      <c r="L122" s="502"/>
      <c r="M122" s="502"/>
      <c r="N122" s="502"/>
      <c r="O122" s="502"/>
      <c r="P122" s="92"/>
      <c r="Q122" s="92"/>
    </row>
    <row r="123" spans="1:17" ht="16.5" customHeight="1">
      <c r="A123" s="502" t="s">
        <v>410</v>
      </c>
      <c r="B123" s="502"/>
      <c r="C123" s="502"/>
      <c r="D123" s="502"/>
      <c r="E123" s="502"/>
      <c r="F123" s="502"/>
      <c r="G123" s="502"/>
      <c r="H123" s="502"/>
      <c r="I123" s="502"/>
      <c r="J123" s="502"/>
      <c r="K123" s="502"/>
      <c r="L123" s="502"/>
      <c r="M123" s="502"/>
      <c r="N123" s="502"/>
      <c r="O123" s="502"/>
      <c r="P123" s="92"/>
      <c r="Q123" s="92"/>
    </row>
    <row r="124" spans="1:17" ht="28.5" customHeight="1">
      <c r="A124" s="503" t="s">
        <v>411</v>
      </c>
      <c r="B124" s="503"/>
      <c r="C124" s="503"/>
      <c r="D124" s="503"/>
      <c r="E124" s="503"/>
      <c r="F124" s="503"/>
      <c r="G124" s="503"/>
      <c r="H124" s="503"/>
      <c r="I124" s="503"/>
      <c r="J124" s="503"/>
      <c r="K124" s="503"/>
      <c r="L124" s="503"/>
      <c r="M124" s="503"/>
      <c r="N124" s="503"/>
      <c r="O124" s="503"/>
      <c r="P124" s="92"/>
      <c r="Q124" s="92"/>
    </row>
    <row r="125" spans="1:17" ht="15">
      <c r="A125" s="500" t="s">
        <v>412</v>
      </c>
      <c r="B125" s="500"/>
      <c r="C125" s="500"/>
      <c r="D125" s="500"/>
      <c r="E125" s="500"/>
      <c r="F125" s="500"/>
      <c r="G125" s="500"/>
      <c r="H125" s="500"/>
      <c r="I125" s="500"/>
      <c r="J125" s="500"/>
      <c r="K125" s="500"/>
      <c r="L125" s="500"/>
      <c r="M125" s="500"/>
      <c r="N125" s="500"/>
      <c r="O125" s="500"/>
      <c r="P125" s="100"/>
      <c r="Q125" s="100"/>
    </row>
    <row r="126" spans="1:17" ht="13.5" customHeight="1">
      <c r="A126" s="501" t="s">
        <v>413</v>
      </c>
      <c r="B126" s="501"/>
      <c r="C126" s="501"/>
      <c r="D126" s="501"/>
      <c r="E126" s="501"/>
      <c r="F126" s="501"/>
      <c r="G126" s="501"/>
      <c r="H126" s="501"/>
      <c r="I126" s="501"/>
      <c r="J126" s="501"/>
      <c r="K126" s="501"/>
      <c r="L126" s="501"/>
      <c r="M126" s="501"/>
      <c r="N126" s="501"/>
      <c r="O126" s="501"/>
      <c r="P126" s="100"/>
      <c r="Q126" s="100"/>
    </row>
    <row r="127" spans="1:17" ht="13.5" customHeight="1">
      <c r="A127" s="501" t="s">
        <v>414</v>
      </c>
      <c r="B127" s="501"/>
      <c r="C127" s="501"/>
      <c r="D127" s="501"/>
      <c r="E127" s="501"/>
      <c r="F127" s="501"/>
      <c r="G127" s="501"/>
      <c r="H127" s="501"/>
      <c r="I127" s="501"/>
      <c r="J127" s="501"/>
      <c r="K127" s="501"/>
      <c r="L127" s="501"/>
      <c r="M127" s="501"/>
      <c r="N127" s="501"/>
      <c r="O127" s="501"/>
      <c r="P127" s="100"/>
      <c r="Q127" s="100"/>
    </row>
    <row r="128" spans="1:17" ht="15">
      <c r="A128" s="92"/>
      <c r="B128" s="92"/>
      <c r="C128" s="92"/>
      <c r="D128" s="92"/>
      <c r="E128" s="92"/>
      <c r="F128" s="340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1:17" ht="15">
      <c r="A129" s="92"/>
      <c r="B129" s="92" t="s">
        <v>447</v>
      </c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1:17" ht="15">
      <c r="A130" s="92"/>
      <c r="B130" s="92" t="s">
        <v>154</v>
      </c>
      <c r="C130" s="92"/>
      <c r="D130" s="319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1:17" ht="15">
      <c r="A131" s="92"/>
      <c r="B131" s="92" t="s">
        <v>155</v>
      </c>
      <c r="C131" s="92"/>
      <c r="D131" s="92"/>
      <c r="E131" s="101"/>
      <c r="F131" s="101"/>
      <c r="G131" s="92" t="s">
        <v>156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1:17" ht="15">
      <c r="A132" s="92"/>
      <c r="B132" s="92" t="s">
        <v>157</v>
      </c>
      <c r="C132" s="92"/>
      <c r="D132" s="92"/>
      <c r="E132" s="101"/>
      <c r="F132" s="101"/>
      <c r="G132" s="92" t="s">
        <v>344</v>
      </c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1:17" ht="15">
      <c r="A133" s="92"/>
      <c r="B133" s="92" t="s">
        <v>158</v>
      </c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1:17" ht="15">
      <c r="A134" s="92"/>
      <c r="B134" s="92" t="s">
        <v>400</v>
      </c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1:17" ht="15">
      <c r="A135" s="92"/>
      <c r="B135" s="92" t="s">
        <v>446</v>
      </c>
      <c r="C135" s="92"/>
      <c r="D135" s="92" t="s">
        <v>401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1:17" ht="15">
      <c r="A136" s="92"/>
      <c r="B136" s="92" t="s">
        <v>159</v>
      </c>
      <c r="C136" s="92"/>
      <c r="D136" s="92" t="s">
        <v>402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1:17" ht="15">
      <c r="A137" s="92"/>
      <c r="B137" s="92" t="s">
        <v>301</v>
      </c>
      <c r="C137" s="92"/>
      <c r="D137" s="92" t="s">
        <v>403</v>
      </c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1:17" ht="15">
      <c r="A138" s="92"/>
      <c r="B138" s="92" t="s">
        <v>302</v>
      </c>
      <c r="C138" s="92"/>
      <c r="D138" s="92" t="s">
        <v>404</v>
      </c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1:17" ht="1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1:17" ht="1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1:17" ht="1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1:17" ht="1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1:17" ht="1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1:17" ht="15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</sheetData>
  <mergeCells count="14">
    <mergeCell ref="A120:Q120"/>
    <mergeCell ref="A2:Q2"/>
    <mergeCell ref="A79:Q79"/>
    <mergeCell ref="A82:Q82"/>
    <mergeCell ref="A4:Q4"/>
    <mergeCell ref="A110:P110"/>
    <mergeCell ref="A111:P111"/>
    <mergeCell ref="A125:O125"/>
    <mergeCell ref="A126:O126"/>
    <mergeCell ref="A127:O127"/>
    <mergeCell ref="A121:O121"/>
    <mergeCell ref="A122:O122"/>
    <mergeCell ref="A123:O123"/>
    <mergeCell ref="A124:O124"/>
  </mergeCells>
  <phoneticPr fontId="14" type="noConversion"/>
  <pageMargins left="0.98425196850393704" right="0.70866141732283472" top="1.1811023622047245" bottom="0.74803149606299213" header="0.31496062992125984" footer="0.31496062992125984"/>
  <pageSetup paperSize="9" scale="71" orientation="landscape" r:id="rId1"/>
  <rowBreaks count="3" manualBreakCount="3">
    <brk id="39" max="14" man="1"/>
    <brk id="74" max="14" man="1"/>
    <brk id="11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титульник</vt:lpstr>
      <vt:lpstr>1</vt:lpstr>
      <vt:lpstr>2</vt:lpstr>
      <vt:lpstr>3</vt:lpstr>
      <vt:lpstr>4</vt:lpstr>
      <vt:lpstr>5</vt:lpstr>
      <vt:lpstr>кабинеты</vt:lpstr>
      <vt:lpstr>пояснительная записка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кабинеты!Область_печати</vt:lpstr>
      <vt:lpstr>'пояснительная записка'!Область_печати</vt:lpstr>
      <vt:lpstr>титульник!Область_печати</vt:lpstr>
    </vt:vector>
  </TitlesOfParts>
  <Company>SPEK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NMR</dc:creator>
  <cp:lastModifiedBy>Полежаева</cp:lastModifiedBy>
  <cp:lastPrinted>2019-06-18T14:32:56Z</cp:lastPrinted>
  <dcterms:created xsi:type="dcterms:W3CDTF">2001-03-16T08:00:32Z</dcterms:created>
  <dcterms:modified xsi:type="dcterms:W3CDTF">2019-06-18T14:33:31Z</dcterms:modified>
</cp:coreProperties>
</file>