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340" windowHeight="5520" activeTab="1"/>
  </bookViews>
  <sheets>
    <sheet name="титульник" sheetId="42" r:id="rId1"/>
    <sheet name="11" sheetId="52" r:id="rId2"/>
    <sheet name="1" sheetId="43" r:id="rId3"/>
    <sheet name="2" sheetId="44" r:id="rId4"/>
    <sheet name="3" sheetId="45" r:id="rId5"/>
    <sheet name="4" sheetId="47" r:id="rId6"/>
    <sheet name="5" sheetId="51" r:id="rId7"/>
  </sheets>
  <definedNames>
    <definedName name="_xlnm.Print_Area" localSheetId="2">'1'!$A$1:$P$26</definedName>
    <definedName name="_xlnm.Print_Area" localSheetId="1">'11'!$A$1:$P$34</definedName>
    <definedName name="_xlnm.Print_Area" localSheetId="3">'2'!$A$1:$P$38</definedName>
    <definedName name="_xlnm.Print_Area" localSheetId="4">'3'!$A$1:$P$34</definedName>
    <definedName name="_xlnm.Print_Area" localSheetId="5">'4'!$A$1:$P$31</definedName>
    <definedName name="_xlnm.Print_Area" localSheetId="6">'5'!$A$1:$O$21</definedName>
  </definedNames>
  <calcPr calcId="124519"/>
</workbook>
</file>

<file path=xl/calcChain.xml><?xml version="1.0" encoding="utf-8"?>
<calcChain xmlns="http://schemas.openxmlformats.org/spreadsheetml/2006/main">
  <c r="S18" i="52"/>
  <c r="S26"/>
  <c r="S25" l="1"/>
  <c r="F37" i="44" l="1"/>
  <c r="D37" s="1"/>
  <c r="R22" i="52" l="1"/>
  <c r="E29"/>
  <c r="E19"/>
  <c r="V22" i="47"/>
  <c r="X22"/>
  <c r="G18" i="52"/>
  <c r="H18"/>
  <c r="I18"/>
  <c r="J18"/>
  <c r="K18"/>
  <c r="L18"/>
  <c r="M18"/>
  <c r="N18"/>
  <c r="O18"/>
  <c r="P18"/>
  <c r="F34"/>
  <c r="D34"/>
  <c r="F32"/>
  <c r="D32" s="1"/>
  <c r="F31"/>
  <c r="D31" s="1"/>
  <c r="F30"/>
  <c r="D30"/>
  <c r="F29"/>
  <c r="D29"/>
  <c r="F28"/>
  <c r="E28"/>
  <c r="D28"/>
  <c r="F27"/>
  <c r="D27" s="1"/>
  <c r="F26"/>
  <c r="D26"/>
  <c r="F25"/>
  <c r="F24"/>
  <c r="F23"/>
  <c r="F22"/>
  <c r="D22" s="1"/>
  <c r="F21"/>
  <c r="F20"/>
  <c r="F19"/>
  <c r="F34" i="45"/>
  <c r="F33"/>
  <c r="D33"/>
  <c r="D31"/>
  <c r="D21" i="47"/>
  <c r="D34" i="45"/>
  <c r="D30"/>
  <c r="D26"/>
  <c r="G18" i="47"/>
  <c r="H18"/>
  <c r="I18"/>
  <c r="J18"/>
  <c r="K18"/>
  <c r="L18"/>
  <c r="M18"/>
  <c r="N18"/>
  <c r="O18"/>
  <c r="P18"/>
  <c r="G31" i="45"/>
  <c r="H31"/>
  <c r="I31"/>
  <c r="J31"/>
  <c r="K31"/>
  <c r="L31"/>
  <c r="M31"/>
  <c r="N31"/>
  <c r="O31"/>
  <c r="P31"/>
  <c r="G27"/>
  <c r="H27"/>
  <c r="I27"/>
  <c r="J27"/>
  <c r="K27"/>
  <c r="L27"/>
  <c r="M27"/>
  <c r="N27"/>
  <c r="O27"/>
  <c r="P27"/>
  <c r="G24"/>
  <c r="H24"/>
  <c r="I24"/>
  <c r="J24"/>
  <c r="K24"/>
  <c r="L24"/>
  <c r="M24"/>
  <c r="N24"/>
  <c r="O24"/>
  <c r="G19"/>
  <c r="H19"/>
  <c r="I19"/>
  <c r="J19"/>
  <c r="K19"/>
  <c r="L19"/>
  <c r="M19"/>
  <c r="N19"/>
  <c r="O19"/>
  <c r="P19"/>
  <c r="G19" i="44"/>
  <c r="H19"/>
  <c r="I19"/>
  <c r="J19"/>
  <c r="K19"/>
  <c r="L19"/>
  <c r="M19"/>
  <c r="N19"/>
  <c r="O19"/>
  <c r="P19"/>
  <c r="G18" i="43"/>
  <c r="H18"/>
  <c r="I18"/>
  <c r="I22" i="47" s="1"/>
  <c r="I25" s="1"/>
  <c r="J18" i="43"/>
  <c r="K18"/>
  <c r="L18"/>
  <c r="M18"/>
  <c r="N18"/>
  <c r="O18"/>
  <c r="P18"/>
  <c r="H24"/>
  <c r="I24"/>
  <c r="J24"/>
  <c r="K24"/>
  <c r="L24"/>
  <c r="M24"/>
  <c r="N24"/>
  <c r="O24"/>
  <c r="P24"/>
  <c r="Q28" i="47"/>
  <c r="F22" i="45"/>
  <c r="D22"/>
  <c r="F23"/>
  <c r="D23"/>
  <c r="Q30" i="47"/>
  <c r="Q31"/>
  <c r="Q29"/>
  <c r="C30" i="42"/>
  <c r="D30"/>
  <c r="E30"/>
  <c r="F30"/>
  <c r="G30"/>
  <c r="H30"/>
  <c r="B30"/>
  <c r="I26"/>
  <c r="F19" i="47"/>
  <c r="E19"/>
  <c r="L27"/>
  <c r="M27"/>
  <c r="P27"/>
  <c r="K27"/>
  <c r="L26"/>
  <c r="M26"/>
  <c r="O26"/>
  <c r="P26"/>
  <c r="K26"/>
  <c r="F20" i="45"/>
  <c r="F20" i="47"/>
  <c r="E20"/>
  <c r="D20"/>
  <c r="F32" i="45"/>
  <c r="F31"/>
  <c r="F29"/>
  <c r="E29"/>
  <c r="D29"/>
  <c r="F28"/>
  <c r="F27"/>
  <c r="F25"/>
  <c r="F24"/>
  <c r="F21"/>
  <c r="F21" i="44"/>
  <c r="F22"/>
  <c r="F23"/>
  <c r="E23"/>
  <c r="F24"/>
  <c r="E24"/>
  <c r="D24"/>
  <c r="F25"/>
  <c r="F26"/>
  <c r="F27"/>
  <c r="D27"/>
  <c r="F28"/>
  <c r="E28" s="1"/>
  <c r="F29"/>
  <c r="F30"/>
  <c r="F31"/>
  <c r="F32"/>
  <c r="F33"/>
  <c r="F34"/>
  <c r="E34"/>
  <c r="F35"/>
  <c r="F36"/>
  <c r="F38"/>
  <c r="F20"/>
  <c r="F26" i="43"/>
  <c r="F25"/>
  <c r="F20"/>
  <c r="F21"/>
  <c r="F22"/>
  <c r="F23"/>
  <c r="E23"/>
  <c r="F19"/>
  <c r="D35" i="44"/>
  <c r="D36"/>
  <c r="D38"/>
  <c r="G26" i="43"/>
  <c r="G24" s="1"/>
  <c r="E21" i="44"/>
  <c r="D21"/>
  <c r="E22"/>
  <c r="D22"/>
  <c r="E25"/>
  <c r="D25"/>
  <c r="D26"/>
  <c r="E29"/>
  <c r="D29"/>
  <c r="E30"/>
  <c r="D30" s="1"/>
  <c r="D31"/>
  <c r="D32"/>
  <c r="E33"/>
  <c r="D33"/>
  <c r="D20" i="43"/>
  <c r="D21"/>
  <c r="D22"/>
  <c r="D21" i="45"/>
  <c r="P24"/>
  <c r="O18"/>
  <c r="O18" i="44" s="1"/>
  <c r="G18" i="45"/>
  <c r="I28" i="42"/>
  <c r="L18" i="45"/>
  <c r="L18" i="44" s="1"/>
  <c r="E25" i="43"/>
  <c r="E24" s="1"/>
  <c r="M18" i="45"/>
  <c r="M18" i="44"/>
  <c r="K18" i="45"/>
  <c r="K18" i="44"/>
  <c r="I27" i="42"/>
  <c r="I29"/>
  <c r="D20" i="44"/>
  <c r="N18" i="45"/>
  <c r="N18" i="44" s="1"/>
  <c r="N22" i="47" s="1"/>
  <c r="N25" s="1"/>
  <c r="E20" i="45"/>
  <c r="E19"/>
  <c r="E32"/>
  <c r="E31"/>
  <c r="D26" i="43"/>
  <c r="H18" i="45"/>
  <c r="H18" i="44"/>
  <c r="E25" i="45"/>
  <c r="E24"/>
  <c r="G18" i="44"/>
  <c r="R33"/>
  <c r="F18" i="47"/>
  <c r="D32" i="45"/>
  <c r="Q26" i="47"/>
  <c r="T26" s="1"/>
  <c r="E28" i="45"/>
  <c r="P18"/>
  <c r="P18" i="44"/>
  <c r="D25" i="45"/>
  <c r="D24"/>
  <c r="Q27" i="47"/>
  <c r="R27"/>
  <c r="S27" s="1"/>
  <c r="F19" i="45"/>
  <c r="F18"/>
  <c r="D20"/>
  <c r="D19"/>
  <c r="S25"/>
  <c r="S39" i="44"/>
  <c r="F19"/>
  <c r="F18" s="1"/>
  <c r="D23"/>
  <c r="F24" i="43"/>
  <c r="D25"/>
  <c r="D24"/>
  <c r="F18"/>
  <c r="D19"/>
  <c r="I30" i="42"/>
  <c r="E27" i="45"/>
  <c r="D28"/>
  <c r="D27"/>
  <c r="D24" i="52"/>
  <c r="D21"/>
  <c r="D25"/>
  <c r="F18"/>
  <c r="D19"/>
  <c r="D20"/>
  <c r="E18" i="43"/>
  <c r="D23"/>
  <c r="D18"/>
  <c r="D34" i="44"/>
  <c r="D19" i="47"/>
  <c r="D18"/>
  <c r="D18" i="45"/>
  <c r="E18" i="47"/>
  <c r="E18" i="45"/>
  <c r="S40" i="44" l="1"/>
  <c r="E19"/>
  <c r="D28"/>
  <c r="D19" s="1"/>
  <c r="D18" s="1"/>
  <c r="E18"/>
  <c r="F22" i="47"/>
  <c r="T22" s="1"/>
  <c r="G22"/>
  <c r="O22"/>
  <c r="O25" s="1"/>
  <c r="M22"/>
  <c r="M25" s="1"/>
  <c r="K22"/>
  <c r="K25" s="1"/>
  <c r="P22"/>
  <c r="P25" s="1"/>
  <c r="L22"/>
  <c r="L25" s="1"/>
  <c r="H22"/>
  <c r="J22"/>
  <c r="J25" s="1"/>
  <c r="D23" i="52"/>
  <c r="D18" s="1"/>
  <c r="E18"/>
  <c r="E22" i="47" s="1"/>
  <c r="D22" l="1"/>
  <c r="R22" s="1"/>
  <c r="Q25"/>
  <c r="R25" s="1"/>
</calcChain>
</file>

<file path=xl/sharedStrings.xml><?xml version="1.0" encoding="utf-8"?>
<sst xmlns="http://schemas.openxmlformats.org/spreadsheetml/2006/main" count="447" uniqueCount="275">
  <si>
    <t>Каникулы</t>
  </si>
  <si>
    <t>Индекс</t>
  </si>
  <si>
    <t>Курсы</t>
  </si>
  <si>
    <t>по профилю специальности</t>
  </si>
  <si>
    <t>УЧЕБНЫЙ ПЛАН</t>
  </si>
  <si>
    <t>1. Сводные данные по бюджету времени (в неделях)</t>
  </si>
  <si>
    <t>УТВЕРЖДАЮ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</si>
  <si>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</si>
  <si>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</si>
  <si>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</si>
  <si>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</si>
  <si>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</si>
  <si>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</si>
  <si>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</si>
  <si>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</si>
  <si>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</si>
  <si>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</si>
  <si>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</si>
  <si>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</si>
  <si>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</si>
  <si>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</si>
  <si>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</si>
  <si>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</si>
  <si>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</si>
  <si>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</si>
  <si>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</si>
  <si>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Иностранный язык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</si>
  <si>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</si>
  <si>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</si>
  <si>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</si>
  <si>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</si>
  <si>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</si>
  <si>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</si>
  <si>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</si>
  <si>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</si>
  <si>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</si>
  <si>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</si>
  <si>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</si>
  <si>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Стр.2</t>
  </si>
  <si>
    <t>ОП.00</t>
  </si>
  <si>
    <t>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</si>
  <si>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</si>
  <si>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</si>
  <si>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</si>
  <si>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</si>
  <si>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</si>
  <si>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</si>
  <si>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</si>
  <si>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</si>
  <si>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</si>
  <si>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</si>
  <si>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</si>
  <si>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</si>
  <si>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</si>
  <si>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ПМ.00</t>
  </si>
  <si>
    <t>Профессионалные модули</t>
  </si>
  <si>
    <t>ПМ.01</t>
  </si>
  <si>
    <t>МДК.01.01</t>
  </si>
  <si>
    <t>ПП.01</t>
  </si>
  <si>
    <t>Практика по профилю специальности</t>
  </si>
  <si>
    <t>ПМ.02</t>
  </si>
  <si>
    <t>МДК.02.01</t>
  </si>
  <si>
    <t>ПМ.03</t>
  </si>
  <si>
    <t>МДК.03.01</t>
  </si>
  <si>
    <t>ПП.02</t>
  </si>
  <si>
    <t>ПП.03</t>
  </si>
  <si>
    <t>ПМ.04</t>
  </si>
  <si>
    <t>МДК.04.01</t>
  </si>
  <si>
    <t>ПМ.05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</si>
  <si>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</si>
  <si>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</si>
  <si>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</si>
  <si>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</si>
  <si>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</si>
  <si>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</si>
  <si>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</si>
  <si>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</si>
  <si>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 зачетов</t>
  </si>
  <si>
    <t>зачетов</t>
  </si>
  <si>
    <t>Основы философии</t>
  </si>
  <si>
    <t>Общепрофессиональные дисциплины</t>
  </si>
  <si>
    <t>лаб. и практ. занятий</t>
  </si>
  <si>
    <t>МДК.01.02</t>
  </si>
  <si>
    <t>ОП.13</t>
  </si>
  <si>
    <t>Стр.1</t>
  </si>
  <si>
    <t>5 сем. 16 нед.</t>
  </si>
  <si>
    <t>курсовых работ (проектов)</t>
  </si>
  <si>
    <t>производственной практики</t>
  </si>
  <si>
    <t>преддипломной практики</t>
  </si>
  <si>
    <t>№ п/п</t>
  </si>
  <si>
    <t>Наименование</t>
  </si>
  <si>
    <t>I. КАБИНЕТЫ</t>
  </si>
  <si>
    <t>1.</t>
  </si>
  <si>
    <t>2.</t>
  </si>
  <si>
    <t>Математики</t>
  </si>
  <si>
    <t>3.</t>
  </si>
  <si>
    <t>4.</t>
  </si>
  <si>
    <t>Инженерной графики</t>
  </si>
  <si>
    <t>5.</t>
  </si>
  <si>
    <t>6.</t>
  </si>
  <si>
    <t>7.</t>
  </si>
  <si>
    <t>8.</t>
  </si>
  <si>
    <t>II.  ЛАБОРАТОРИИ</t>
  </si>
  <si>
    <t>Технической механики</t>
  </si>
  <si>
    <t>III.  МАСТЕРСКИЕ</t>
  </si>
  <si>
    <t>IV. СПОРТИВНЫЙ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</si>
  <si>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</si>
  <si>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</si>
  <si>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</si>
  <si>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V.  ЗАЛЫ</t>
  </si>
  <si>
    <t>Библиотека, читальный зал с выходом в сеть Интернет</t>
  </si>
  <si>
    <t>Актовый зал</t>
  </si>
  <si>
    <t>Социально-экономических дисциплин</t>
  </si>
  <si>
    <t>Материаловедения</t>
  </si>
  <si>
    <t>3. ПЕРЕЧЕНЬ КАБИНЕТОВ, ЛАБОРАТОРИЙ, МАСТЕРСКИХ И ДРУГИХ ПОМЕЩЕНИЙ</t>
  </si>
  <si>
    <t>Безопасность жизнедеятельности</t>
  </si>
  <si>
    <t>ОГСЭ.05</t>
  </si>
  <si>
    <t>ОП.14</t>
  </si>
  <si>
    <t>МДК.03.02</t>
  </si>
  <si>
    <t>Социальная психология</t>
  </si>
  <si>
    <t>УП.01</t>
  </si>
  <si>
    <t>ОП.15</t>
  </si>
  <si>
    <t>ОП.16</t>
  </si>
  <si>
    <t>ОП.17</t>
  </si>
  <si>
    <t>ОП.18</t>
  </si>
  <si>
    <t>История</t>
  </si>
  <si>
    <t>Математика</t>
  </si>
  <si>
    <t>Информатика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</si>
  <si>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</si>
  <si>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</si>
  <si>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</si>
  <si>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</si>
  <si>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</si>
  <si>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</si>
  <si>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</si>
  <si>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</si>
  <si>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</si>
  <si>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</si>
  <si>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Информационные технологии в профессиональной деятельности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</si>
  <si>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</si>
  <si>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</si>
  <si>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Системы автоматизированного проектирования и программирования в машиностроении</t>
  </si>
  <si>
    <t>Контроль соответствия качества деталей требованиям технической документации</t>
  </si>
  <si>
    <t>УП.04</t>
  </si>
  <si>
    <t>МДК.05.01</t>
  </si>
  <si>
    <t>ПП.05</t>
  </si>
  <si>
    <t>Организация и реализация профессиональной деятельности оператора станков с программным управлением</t>
  </si>
  <si>
    <t>Выполнение работ по профессии 16045 Оператор станков с программным управлением</t>
  </si>
  <si>
    <t>Электротехника и электроника</t>
  </si>
  <si>
    <t>Новые материалы в машиностроении</t>
  </si>
  <si>
    <t>Гидравлические и пневматические системы</t>
  </si>
  <si>
    <t>З</t>
  </si>
  <si>
    <t>ДЗ</t>
  </si>
  <si>
    <t>-, Э</t>
  </si>
  <si>
    <t>Э</t>
  </si>
  <si>
    <t>Наукоемкие технологии в машиностроении</t>
  </si>
  <si>
    <t>Основы экономики организации и правового обеспечения профессиональной деятельности</t>
  </si>
  <si>
    <t>Охрана труда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</si>
  <si>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</si>
  <si>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</si>
  <si>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</si>
  <si>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</si>
  <si>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-, З, -, З, -, ДЗ</t>
  </si>
  <si>
    <t>З, З, З, З, З, ДЗ</t>
  </si>
  <si>
    <t>-, ДЗ</t>
  </si>
  <si>
    <t>Иностранных языков</t>
  </si>
  <si>
    <t>Информатики</t>
  </si>
  <si>
    <t>Экономики отрасли и менеджмента</t>
  </si>
  <si>
    <t>Безопасности жизнедеятельности и охраны труда</t>
  </si>
  <si>
    <t>Технологии машиностроения</t>
  </si>
  <si>
    <t>Метрологии, стандартизации и подтверждения соответсвия</t>
  </si>
  <si>
    <t>Процессов формообразования и инструментов</t>
  </si>
  <si>
    <t>Технологического оборудования и оснастки</t>
  </si>
  <si>
    <t>Информационных технологий в профессиональной деятельности</t>
  </si>
  <si>
    <t>Автоматизированного проектирования технологических процессов и программирования систем с ЧПУ</t>
  </si>
  <si>
    <t>Слесарная</t>
  </si>
  <si>
    <t>Механическая</t>
  </si>
  <si>
    <t>Участок станков с ЧПУ</t>
  </si>
  <si>
    <r>
      <t xml:space="preserve">по программе </t>
    </r>
    <r>
      <rPr>
        <b/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</si>
  <si>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</si>
  <si>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обучения: </t>
    </r>
    <r>
      <rPr>
        <b/>
        <u/>
        <sz val="12"/>
        <rFont val="Times New Roman"/>
        <family val="1"/>
        <charset val="204"/>
      </rPr>
      <t>очная</t>
    </r>
  </si>
  <si>
    <t>Профиль получаемого профессионального</t>
  </si>
  <si>
    <t>образования</t>
  </si>
  <si>
    <t>технический</t>
  </si>
  <si>
    <t>ВЧ</t>
  </si>
  <si>
    <t>МДК.05.02</t>
  </si>
  <si>
    <t>Осуществление проектно-конструкторской деятельности предприятия с использованием современных информационных технологий</t>
  </si>
  <si>
    <t>Проектирование мащиностроительных изделий с использованием САПР</t>
  </si>
  <si>
    <t>Конструирование режущего инструмента и технологической оснастки</t>
  </si>
  <si>
    <t>6 нед.</t>
  </si>
  <si>
    <t>4 нед.</t>
  </si>
  <si>
    <r>
      <t xml:space="preserve">Нормативный срок обучения - </t>
    </r>
    <r>
      <rPr>
        <b/>
        <u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года и </t>
    </r>
    <r>
      <rPr>
        <b/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месяцев</t>
    </r>
  </si>
  <si>
    <t>IV курс</t>
  </si>
  <si>
    <t>2. План учебного процесса</t>
  </si>
  <si>
    <t>в т.ч.</t>
  </si>
  <si>
    <t>6 сем. 24 нед.</t>
  </si>
  <si>
    <t>7 сем. 16 нед.</t>
  </si>
  <si>
    <t>8 сем. 18 нед.</t>
  </si>
  <si>
    <t>курсовых рабо (проектов)</t>
  </si>
  <si>
    <t>Русский язык</t>
  </si>
  <si>
    <t>Литература</t>
  </si>
  <si>
    <t>Обществознание (включая экономику и право)</t>
  </si>
  <si>
    <t>Химия</t>
  </si>
  <si>
    <t>Биология</t>
  </si>
  <si>
    <t>ОБЖ</t>
  </si>
  <si>
    <t>Физика</t>
  </si>
  <si>
    <t>Стр. 3</t>
  </si>
  <si>
    <t>Стр. 4</t>
  </si>
  <si>
    <t>Стр.5</t>
  </si>
  <si>
    <t>стр.6</t>
  </si>
  <si>
    <t>Эк</t>
  </si>
  <si>
    <t>Э,Э,Эк</t>
  </si>
  <si>
    <t>-,Эк</t>
  </si>
  <si>
    <t>ДЗк</t>
  </si>
  <si>
    <t>ПП.04</t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</si>
  <si>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/8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/9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</si>
  <si>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i/>
        <vertAlign val="subscript"/>
        <sz val="11"/>
        <rFont val="Times New Roman Cyr"/>
        <charset val="204"/>
      </rPr>
      <t>З</t>
    </r>
    <r>
      <rPr>
        <b/>
        <i/>
        <sz val="11"/>
        <rFont val="Times New Roman Cyr"/>
        <charset val="204"/>
      </rPr>
      <t>/2</t>
    </r>
    <r>
      <rPr>
        <b/>
        <i/>
        <vertAlign val="subscript"/>
        <sz val="11"/>
        <rFont val="Times New Roman Cyr"/>
        <charset val="204"/>
      </rPr>
      <t>ДЗ</t>
    </r>
    <r>
      <rPr>
        <b/>
        <i/>
        <sz val="11"/>
        <rFont val="Times New Roman Cyr"/>
        <charset val="204"/>
      </rPr>
      <t>/4</t>
    </r>
    <r>
      <rPr>
        <b/>
        <i/>
        <vertAlign val="subscript"/>
        <sz val="11"/>
        <rFont val="Times New Roman Cyr"/>
        <charset val="204"/>
      </rPr>
      <t>Э</t>
    </r>
  </si>
  <si>
    <r>
      <t>0</t>
    </r>
    <r>
      <rPr>
        <b/>
        <i/>
        <vertAlign val="subscript"/>
        <sz val="11"/>
        <rFont val="Times New Roman Cyr"/>
        <charset val="204"/>
      </rPr>
      <t>З</t>
    </r>
    <r>
      <rPr>
        <b/>
        <i/>
        <sz val="11"/>
        <rFont val="Times New Roman Cyr"/>
        <charset val="204"/>
      </rPr>
      <t>/2</t>
    </r>
    <r>
      <rPr>
        <b/>
        <i/>
        <vertAlign val="subscript"/>
        <sz val="11"/>
        <rFont val="Times New Roman Cyr"/>
        <charset val="204"/>
      </rPr>
      <t>ДЗ</t>
    </r>
    <r>
      <rPr>
        <b/>
        <i/>
        <sz val="11"/>
        <rFont val="Times New Roman Cyr"/>
        <charset val="204"/>
      </rPr>
      <t>/1</t>
    </r>
    <r>
      <rPr>
        <b/>
        <i/>
        <vertAlign val="subscript"/>
        <sz val="11"/>
        <rFont val="Times New Roman Cyr"/>
        <charset val="204"/>
      </rPr>
      <t>Э</t>
    </r>
  </si>
  <si>
    <r>
      <t>0</t>
    </r>
    <r>
      <rPr>
        <b/>
        <i/>
        <vertAlign val="subscript"/>
        <sz val="11"/>
        <rFont val="Times New Roman Cyr"/>
        <charset val="204"/>
      </rPr>
      <t>З</t>
    </r>
    <r>
      <rPr>
        <b/>
        <i/>
        <sz val="11"/>
        <rFont val="Times New Roman Cyr"/>
        <charset val="204"/>
      </rPr>
      <t>/1</t>
    </r>
    <r>
      <rPr>
        <b/>
        <i/>
        <vertAlign val="subscript"/>
        <sz val="11"/>
        <rFont val="Times New Roman Cyr"/>
        <charset val="204"/>
      </rPr>
      <t>ДЗ</t>
    </r>
    <r>
      <rPr>
        <b/>
        <i/>
        <sz val="11"/>
        <rFont val="Times New Roman Cyr"/>
        <charset val="204"/>
      </rPr>
      <t>/1</t>
    </r>
    <r>
      <rPr>
        <b/>
        <i/>
        <vertAlign val="subscript"/>
        <sz val="11"/>
        <rFont val="Times New Roman Cyr"/>
        <charset val="204"/>
      </rPr>
      <t>Э</t>
    </r>
  </si>
  <si>
    <r>
      <t>0</t>
    </r>
    <r>
      <rPr>
        <b/>
        <i/>
        <vertAlign val="subscript"/>
        <sz val="11"/>
        <rFont val="Times New Roman Cyr"/>
        <charset val="204"/>
      </rPr>
      <t>З</t>
    </r>
    <r>
      <rPr>
        <b/>
        <i/>
        <sz val="11"/>
        <rFont val="Times New Roman Cyr"/>
        <charset val="204"/>
      </rPr>
      <t>/1</t>
    </r>
    <r>
      <rPr>
        <b/>
        <i/>
        <vertAlign val="subscript"/>
        <sz val="11"/>
        <rFont val="Times New Roman Cyr"/>
        <charset val="204"/>
      </rPr>
      <t>ДЗ</t>
    </r>
    <r>
      <rPr>
        <b/>
        <i/>
        <sz val="11"/>
        <rFont val="Times New Roman Cyr"/>
        <charset val="204"/>
      </rPr>
      <t>/2</t>
    </r>
    <r>
      <rPr>
        <b/>
        <i/>
        <vertAlign val="subscript"/>
        <sz val="11"/>
        <rFont val="Times New Roman Cyr"/>
        <charset val="204"/>
      </rPr>
      <t>Э</t>
    </r>
  </si>
  <si>
    <r>
      <t xml:space="preserve">на базе </t>
    </r>
    <r>
      <rPr>
        <b/>
        <u/>
        <sz val="12"/>
        <rFont val="Times New Roman"/>
        <family val="1"/>
        <charset val="204"/>
      </rPr>
      <t>основного общего образования</t>
    </r>
  </si>
  <si>
    <t>-,-,ДЗ</t>
  </si>
  <si>
    <t>Директор ОГБПОУ СмолАПО</t>
  </si>
  <si>
    <t>_______________ М.В. Белокопытов</t>
  </si>
  <si>
    <t>программы подготовки специалистов среднего звена</t>
  </si>
  <si>
    <t>Сафоновского филиала</t>
  </si>
  <si>
    <t xml:space="preserve">областного государственного  бюджетного профессионального образовательного учреждения </t>
  </si>
  <si>
    <t>"Смоленская академия профессионального образования"</t>
  </si>
  <si>
    <r>
      <t xml:space="preserve">по специальности среднего профессионального образования </t>
    </r>
    <r>
      <rPr>
        <b/>
        <u/>
        <sz val="12"/>
        <rFont val="Times New Roman"/>
        <family val="1"/>
        <charset val="204"/>
      </rPr>
      <t>15.02.08 Технология машиностроения</t>
    </r>
  </si>
  <si>
    <t>Общеобразовательные учебные дисциплины</t>
  </si>
  <si>
    <t>ОУД.01</t>
  </si>
  <si>
    <t xml:space="preserve"> Э</t>
  </si>
  <si>
    <t>ОУД.02</t>
  </si>
  <si>
    <t>ОУД.03</t>
  </si>
  <si>
    <t>ОУД.04*</t>
  </si>
  <si>
    <t>ДЗ, Э</t>
  </si>
  <si>
    <t>ОУД.05</t>
  </si>
  <si>
    <t>-, ДЗк</t>
  </si>
  <si>
    <t>ОУД.06</t>
  </si>
  <si>
    <t>ДЗ, ДЗ</t>
  </si>
  <si>
    <t>ОУД.07</t>
  </si>
  <si>
    <t>ОУД.08*</t>
  </si>
  <si>
    <t>ОУД.09*</t>
  </si>
  <si>
    <t>ОУД.10</t>
  </si>
  <si>
    <t>Астрономия</t>
  </si>
  <si>
    <t>ОУД.11</t>
  </si>
  <si>
    <t>ОУД.12</t>
  </si>
  <si>
    <t>ОУД.13</t>
  </si>
  <si>
    <t>ОУД.14</t>
  </si>
  <si>
    <t>УД.n</t>
  </si>
  <si>
    <t>Дополнительные</t>
  </si>
  <si>
    <t>УД.1</t>
  </si>
  <si>
    <t>Проектная деятельность</t>
  </si>
  <si>
    <t>О.ОО</t>
  </si>
  <si>
    <t>Консультации на учебную группу по 100 часов в год (всего - 400 час.)</t>
  </si>
  <si>
    <t>1. Государственный экзамен – с 18.05 по 24.05 (всего – 1 нед.)</t>
  </si>
  <si>
    <t>2. Выпускная квалификационная работа:</t>
  </si>
  <si>
    <t>подготовка выпускной квалификационной работы – с 25.05 по 21.06 (всего – 4 нед.);</t>
  </si>
  <si>
    <t>защита выпускной квалификационной работы – с 22.06 по 28.06 (всего – 1 нед.).</t>
  </si>
  <si>
    <t>Родной язык</t>
  </si>
  <si>
    <t>-,ДЗ</t>
  </si>
  <si>
    <t>"_____" _______________ 2019 г.</t>
  </si>
  <si>
    <t>ОП.19</t>
  </si>
  <si>
    <t>Основы финансовой грамотности</t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</si>
  <si>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/0</t>
    </r>
    <r>
      <rPr>
        <b/>
        <vertAlign val="subscript"/>
        <sz val="11"/>
        <rFont val="Times New Roman Cyr"/>
        <charset val="204"/>
      </rPr>
      <t>Э</t>
    </r>
  </si>
  <si>
    <t>3 сем. 15 нед.  5дн</t>
  </si>
  <si>
    <t>4 сем. 23 нед. 1дн</t>
  </si>
  <si>
    <r>
      <t>5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</si>
  <si>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r>
      <t>5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/15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/16</t>
    </r>
    <r>
      <rPr>
        <b/>
        <vertAlign val="subscript"/>
        <sz val="11"/>
        <rFont val="Times New Roman Cyr"/>
        <charset val="204"/>
      </rPr>
      <t>Э</t>
    </r>
  </si>
  <si>
    <r>
      <t>5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/7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/7</t>
    </r>
    <r>
      <rPr>
        <b/>
        <vertAlign val="subscript"/>
        <sz val="11"/>
        <rFont val="Times New Roman Cyr"/>
        <charset val="204"/>
      </rPr>
      <t>Э</t>
    </r>
  </si>
  <si>
    <t>-, З</t>
  </si>
  <si>
    <t>1 сем. 16 нед.  4 дн</t>
  </si>
  <si>
    <t>2 сем. 22 нед. 2 дн.</t>
  </si>
  <si>
    <r>
      <rPr>
        <b/>
        <vertAlign val="subscript"/>
        <sz val="11"/>
        <rFont val="Times New Roman Cyr"/>
        <charset val="204"/>
      </rPr>
      <t>-З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/5</t>
    </r>
    <r>
      <rPr>
        <b/>
        <vertAlign val="subscript"/>
        <sz val="11"/>
        <rFont val="Times New Roman Cyr"/>
        <charset val="204"/>
      </rPr>
      <t>Э</t>
    </r>
  </si>
  <si>
    <r>
      <t>10</t>
    </r>
    <r>
      <rPr>
        <b/>
        <vertAlign val="subscript"/>
        <sz val="11"/>
        <color indexed="10"/>
        <rFont val="Times New Roman Cyr"/>
        <charset val="204"/>
      </rPr>
      <t>З</t>
    </r>
    <r>
      <rPr>
        <b/>
        <sz val="11"/>
        <color indexed="10"/>
        <rFont val="Times New Roman Cyr"/>
        <charset val="204"/>
      </rPr>
      <t>/27</t>
    </r>
    <r>
      <rPr>
        <b/>
        <vertAlign val="subscript"/>
        <sz val="11"/>
        <color indexed="10"/>
        <rFont val="Times New Roman Cyr"/>
        <charset val="204"/>
      </rPr>
      <t>ДЗ</t>
    </r>
    <r>
      <rPr>
        <b/>
        <sz val="11"/>
        <color indexed="10"/>
        <rFont val="Times New Roman Cyr"/>
        <charset val="204"/>
      </rPr>
      <t>/21</t>
    </r>
    <r>
      <rPr>
        <b/>
        <vertAlign val="subscript"/>
        <sz val="11"/>
        <color indexed="10"/>
        <rFont val="Times New Roman Cyr"/>
        <charset val="204"/>
      </rPr>
      <t>Э</t>
    </r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</si>
</sst>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b/>
      <sz val="10.5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b/>
      <vertAlign val="subscript"/>
      <sz val="11"/>
      <name val="Times New Roman Cyr"/>
      <charset val="204"/>
    </font>
    <font>
      <sz val="11"/>
      <name val="Times New Roman"/>
      <family val="1"/>
      <charset val="204"/>
    </font>
    <font>
      <b/>
      <i/>
      <vertAlign val="subscript"/>
      <sz val="11"/>
      <name val="Times New Roman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indexed="10"/>
      <name val="Times New Roman Cyr"/>
      <charset val="204"/>
    </font>
    <font>
      <b/>
      <vertAlign val="subscript"/>
      <sz val="11"/>
      <color indexed="10"/>
      <name val="Times New Roman Cyr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5" fillId="0" borderId="5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/>
    <xf numFmtId="1" fontId="5" fillId="0" borderId="4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11" fillId="0" borderId="3" xfId="0" applyFont="1" applyBorder="1" applyAlignment="1"/>
    <xf numFmtId="0" fontId="11" fillId="0" borderId="16" xfId="0" applyFont="1" applyBorder="1" applyAlignment="1"/>
    <xf numFmtId="0" fontId="11" fillId="0" borderId="17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0" fontId="13" fillId="0" borderId="5" xfId="0" applyFont="1" applyBorder="1" applyAlignment="1">
      <alignment wrapText="1"/>
    </xf>
    <xf numFmtId="1" fontId="13" fillId="0" borderId="4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2" fillId="0" borderId="0" xfId="0" applyNumberFormat="1" applyFont="1"/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/>
    <xf numFmtId="0" fontId="15" fillId="0" borderId="3" xfId="0" applyFont="1" applyBorder="1" applyAlignment="1"/>
    <xf numFmtId="1" fontId="9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2" fillId="0" borderId="0" xfId="0" applyFont="1" applyAlignment="1"/>
    <xf numFmtId="0" fontId="13" fillId="0" borderId="6" xfId="0" applyFont="1" applyBorder="1" applyAlignment="1"/>
    <xf numFmtId="49" fontId="13" fillId="0" borderId="5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18" fillId="0" borderId="22" xfId="0" applyFont="1" applyBorder="1" applyAlignment="1">
      <alignment horizontal="center"/>
    </xf>
    <xf numFmtId="0" fontId="0" fillId="0" borderId="0" xfId="0" applyBorder="1"/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28" xfId="0" applyFont="1" applyBorder="1"/>
    <xf numFmtId="0" fontId="18" fillId="0" borderId="29" xfId="0" applyFont="1" applyBorder="1"/>
    <xf numFmtId="0" fontId="18" fillId="0" borderId="30" xfId="0" applyFont="1" applyBorder="1"/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18" fillId="0" borderId="27" xfId="0" applyFont="1" applyBorder="1" applyAlignment="1">
      <alignment horizontal="center" vertical="center"/>
    </xf>
    <xf numFmtId="0" fontId="18" fillId="0" borderId="4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/>
    <xf numFmtId="0" fontId="18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2" fillId="0" borderId="0" xfId="0" applyNumberFormat="1" applyFont="1" applyAlignment="1"/>
    <xf numFmtId="0" fontId="13" fillId="0" borderId="6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2" fillId="0" borderId="5" xfId="0" applyFont="1" applyBorder="1" applyAlignment="1">
      <alignment wrapText="1"/>
    </xf>
    <xf numFmtId="1" fontId="2" fillId="0" borderId="0" xfId="0" applyNumberFormat="1" applyFont="1" applyBorder="1"/>
    <xf numFmtId="0" fontId="12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 shrinkToFit="1"/>
    </xf>
    <xf numFmtId="0" fontId="5" fillId="0" borderId="42" xfId="0" applyFont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/>
    <xf numFmtId="0" fontId="20" fillId="0" borderId="4" xfId="0" applyFont="1" applyBorder="1" applyAlignment="1">
      <alignment horizontal="center"/>
    </xf>
    <xf numFmtId="0" fontId="21" fillId="0" borderId="25" xfId="0" applyFont="1" applyBorder="1"/>
    <xf numFmtId="0" fontId="5" fillId="0" borderId="5" xfId="0" applyFont="1" applyFill="1" applyBorder="1"/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5" fillId="0" borderId="4" xfId="0" applyFont="1" applyFill="1" applyBorder="1" applyAlignment="1">
      <alignment wrapText="1" shrinkToFit="1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wrapText="1"/>
    </xf>
    <xf numFmtId="49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wrapText="1"/>
    </xf>
    <xf numFmtId="1" fontId="9" fillId="0" borderId="40" xfId="0" applyNumberFormat="1" applyFont="1" applyBorder="1" applyAlignment="1">
      <alignment horizontal="center"/>
    </xf>
    <xf numFmtId="0" fontId="12" fillId="0" borderId="5" xfId="0" applyFont="1" applyFill="1" applyBorder="1" applyAlignment="1">
      <alignment wrapText="1"/>
    </xf>
    <xf numFmtId="1" fontId="5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" fontId="4" fillId="3" borderId="54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55" xfId="0" applyFont="1" applyBorder="1"/>
    <xf numFmtId="1" fontId="5" fillId="0" borderId="56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9" fillId="0" borderId="56" xfId="0" applyNumberFormat="1" applyFont="1" applyBorder="1" applyAlignment="1">
      <alignment horizontal="center"/>
    </xf>
    <xf numFmtId="1" fontId="12" fillId="0" borderId="56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/>
    </xf>
    <xf numFmtId="49" fontId="29" fillId="3" borderId="4" xfId="0" applyNumberFormat="1" applyFont="1" applyFill="1" applyBorder="1" applyAlignment="1">
      <alignment horizontal="center" vertical="center"/>
    </xf>
    <xf numFmtId="1" fontId="30" fillId="0" borderId="0" xfId="0" applyNumberFormat="1" applyFont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/>
    </xf>
    <xf numFmtId="0" fontId="20" fillId="4" borderId="4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20" fillId="0" borderId="0" xfId="0" applyFont="1" applyAlignment="1"/>
    <xf numFmtId="0" fontId="26" fillId="0" borderId="0" xfId="0" applyFont="1"/>
    <xf numFmtId="0" fontId="20" fillId="0" borderId="0" xfId="0" applyFont="1" applyBorder="1"/>
    <xf numFmtId="0" fontId="25" fillId="0" borderId="0" xfId="0" applyFont="1"/>
    <xf numFmtId="0" fontId="5" fillId="0" borderId="12" xfId="1" applyFont="1" applyBorder="1"/>
    <xf numFmtId="0" fontId="5" fillId="0" borderId="21" xfId="1" applyFont="1" applyBorder="1"/>
    <xf numFmtId="1" fontId="5" fillId="0" borderId="18" xfId="1" applyNumberFormat="1" applyFont="1" applyBorder="1" applyAlignment="1">
      <alignment horizontal="center"/>
    </xf>
    <xf numFmtId="1" fontId="5" fillId="0" borderId="56" xfId="1" applyNumberFormat="1" applyFont="1" applyBorder="1" applyAlignment="1">
      <alignment horizontal="center"/>
    </xf>
    <xf numFmtId="1" fontId="5" fillId="0" borderId="29" xfId="1" applyNumberFormat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49" fontId="5" fillId="0" borderId="56" xfId="1" applyNumberFormat="1" applyFont="1" applyBorder="1" applyAlignment="1">
      <alignment horizontal="center"/>
    </xf>
    <xf numFmtId="0" fontId="9" fillId="5" borderId="6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 wrapText="1"/>
    </xf>
    <xf numFmtId="49" fontId="9" fillId="5" borderId="4" xfId="1" applyNumberFormat="1" applyFont="1" applyFill="1" applyBorder="1" applyAlignment="1">
      <alignment horizontal="center" vertical="center"/>
    </xf>
    <xf numFmtId="1" fontId="9" fillId="5" borderId="54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5" fillId="0" borderId="58" xfId="1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1" fontId="5" fillId="0" borderId="60" xfId="1" applyNumberFormat="1" applyFont="1" applyBorder="1" applyAlignment="1">
      <alignment horizontal="center"/>
    </xf>
    <xf numFmtId="0" fontId="4" fillId="2" borderId="40" xfId="0" applyFont="1" applyFill="1" applyBorder="1" applyAlignment="1">
      <alignment vertical="center" wrapText="1"/>
    </xf>
    <xf numFmtId="1" fontId="5" fillId="0" borderId="61" xfId="1" applyNumberFormat="1" applyFont="1" applyBorder="1" applyAlignment="1">
      <alignment horizontal="center"/>
    </xf>
    <xf numFmtId="1" fontId="5" fillId="0" borderId="50" xfId="1" applyNumberFormat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49" fontId="8" fillId="2" borderId="42" xfId="0" applyNumberFormat="1" applyFont="1" applyFill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/>
    </xf>
    <xf numFmtId="49" fontId="5" fillId="0" borderId="62" xfId="1" applyNumberFormat="1" applyFont="1" applyBorder="1" applyAlignment="1">
      <alignment horizontal="center"/>
    </xf>
    <xf numFmtId="1" fontId="5" fillId="0" borderId="23" xfId="1" applyNumberFormat="1" applyFont="1" applyBorder="1" applyAlignment="1">
      <alignment horizontal="center"/>
    </xf>
    <xf numFmtId="1" fontId="5" fillId="0" borderId="27" xfId="1" applyNumberFormat="1" applyFont="1" applyBorder="1" applyAlignment="1">
      <alignment horizontal="center"/>
    </xf>
    <xf numFmtId="1" fontId="5" fillId="0" borderId="39" xfId="1" applyNumberFormat="1" applyFont="1" applyBorder="1" applyAlignment="1">
      <alignment horizontal="center"/>
    </xf>
    <xf numFmtId="1" fontId="5" fillId="0" borderId="25" xfId="1" applyNumberFormat="1" applyFont="1" applyBorder="1" applyAlignment="1">
      <alignment horizontal="center"/>
    </xf>
    <xf numFmtId="1" fontId="5" fillId="0" borderId="31" xfId="1" applyNumberFormat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25" xfId="1" applyFont="1" applyBorder="1"/>
    <xf numFmtId="0" fontId="5" fillId="0" borderId="29" xfId="1" applyFont="1" applyBorder="1"/>
    <xf numFmtId="0" fontId="5" fillId="0" borderId="29" xfId="1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7" xfId="1" applyFont="1" applyBorder="1"/>
    <xf numFmtId="0" fontId="5" fillId="0" borderId="31" xfId="1" applyFont="1" applyBorder="1"/>
    <xf numFmtId="0" fontId="5" fillId="0" borderId="27" xfId="1" applyFont="1" applyBorder="1"/>
    <xf numFmtId="0" fontId="5" fillId="0" borderId="39" xfId="1" applyFont="1" applyBorder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textRotation="90" wrapText="1"/>
    </xf>
    <xf numFmtId="0" fontId="1" fillId="0" borderId="55" xfId="0" applyFont="1" applyBorder="1" applyAlignment="1">
      <alignment horizontal="center" textRotation="90" wrapText="1"/>
    </xf>
    <xf numFmtId="0" fontId="1" fillId="0" borderId="56" xfId="0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1" fontId="5" fillId="0" borderId="42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8" fillId="3" borderId="42" xfId="0" applyFont="1" applyFill="1" applyBorder="1" applyAlignment="1">
      <alignment horizontal="right" vertical="center"/>
    </xf>
    <xf numFmtId="0" fontId="8" fillId="3" borderId="41" xfId="0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center" vertical="center" textRotation="90"/>
    </xf>
    <xf numFmtId="1" fontId="8" fillId="0" borderId="55" xfId="0" applyNumberFormat="1" applyFont="1" applyFill="1" applyBorder="1" applyAlignment="1">
      <alignment horizontal="center" vertical="center" textRotation="90"/>
    </xf>
    <xf numFmtId="1" fontId="8" fillId="0" borderId="56" xfId="0" applyNumberFormat="1" applyFont="1" applyFill="1" applyBorder="1" applyAlignment="1">
      <alignment horizontal="center" vertical="center" textRotation="90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62" xfId="0" applyFont="1" applyBorder="1" applyAlignment="1">
      <alignment horizontal="left" wrapText="1"/>
    </xf>
    <xf numFmtId="0" fontId="18" fillId="0" borderId="63" xfId="0" applyFont="1" applyBorder="1" applyAlignment="1">
      <alignment horizontal="left" wrapText="1"/>
    </xf>
    <xf numFmtId="0" fontId="18" fillId="0" borderId="66" xfId="0" applyFont="1" applyBorder="1" applyAlignment="1">
      <alignment horizontal="left" wrapText="1"/>
    </xf>
    <xf numFmtId="0" fontId="15" fillId="0" borderId="62" xfId="0" applyFont="1" applyBorder="1" applyAlignment="1">
      <alignment horizontal="left"/>
    </xf>
    <xf numFmtId="0" fontId="15" fillId="0" borderId="63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30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SheetLayoutView="70" workbookViewId="0">
      <selection activeCell="E56" sqref="E56"/>
    </sheetView>
  </sheetViews>
  <sheetFormatPr defaultRowHeight="15" customHeight="1"/>
  <cols>
    <col min="1" max="1" width="9.140625" style="127" customWidth="1"/>
    <col min="2" max="2" width="24.140625" style="127" customWidth="1"/>
    <col min="3" max="3" width="11.140625" style="127" customWidth="1"/>
    <col min="4" max="4" width="16.7109375" style="127" customWidth="1"/>
    <col min="5" max="5" width="18.5703125" style="127" customWidth="1"/>
    <col min="6" max="6" width="17.7109375" style="127" customWidth="1"/>
    <col min="7" max="7" width="19.7109375" style="127" customWidth="1"/>
    <col min="8" max="8" width="11.85546875" style="127" customWidth="1"/>
    <col min="9" max="9" width="12.85546875" style="127" customWidth="1"/>
    <col min="10" max="13" width="9.140625" style="127"/>
    <col min="14" max="14" width="9.28515625" style="127" customWidth="1"/>
    <col min="15" max="16384" width="9.140625" style="127"/>
  </cols>
  <sheetData>
    <row r="1" spans="1:9" ht="15" customHeight="1">
      <c r="F1" s="197"/>
      <c r="G1" s="251" t="s">
        <v>6</v>
      </c>
      <c r="H1" s="251"/>
      <c r="I1" s="251"/>
    </row>
    <row r="2" spans="1:9" ht="15" customHeight="1">
      <c r="D2" s="198"/>
      <c r="E2" s="198"/>
      <c r="F2" s="198"/>
      <c r="G2" s="250" t="s">
        <v>222</v>
      </c>
      <c r="H2" s="250"/>
      <c r="I2" s="250"/>
    </row>
    <row r="3" spans="1:9" ht="15" customHeight="1">
      <c r="G3" s="250" t="s">
        <v>223</v>
      </c>
      <c r="H3" s="250"/>
      <c r="I3" s="250"/>
    </row>
    <row r="4" spans="1:9" ht="15" customHeight="1">
      <c r="A4" s="199"/>
      <c r="B4" s="199"/>
      <c r="C4" s="199"/>
      <c r="D4" s="199"/>
      <c r="E4" s="199"/>
      <c r="F4" s="199"/>
      <c r="G4" s="250" t="s">
        <v>261</v>
      </c>
      <c r="H4" s="250"/>
      <c r="I4" s="250"/>
    </row>
    <row r="5" spans="1:9" ht="15" customHeight="1">
      <c r="A5" s="249" t="s">
        <v>4</v>
      </c>
      <c r="B5" s="249"/>
      <c r="C5" s="249"/>
      <c r="D5" s="249"/>
      <c r="E5" s="249"/>
      <c r="F5" s="249"/>
      <c r="G5" s="249"/>
      <c r="H5" s="249"/>
      <c r="I5" s="249"/>
    </row>
    <row r="6" spans="1:9" ht="15" customHeight="1">
      <c r="A6" s="252" t="s">
        <v>224</v>
      </c>
      <c r="B6" s="252"/>
      <c r="C6" s="252"/>
      <c r="D6" s="252"/>
      <c r="E6" s="252"/>
      <c r="F6" s="252"/>
      <c r="G6" s="252"/>
      <c r="H6" s="252"/>
      <c r="I6" s="252"/>
    </row>
    <row r="7" spans="1:9" ht="15" customHeight="1">
      <c r="A7" s="252" t="s">
        <v>225</v>
      </c>
      <c r="B7" s="252"/>
      <c r="C7" s="252"/>
      <c r="D7" s="252"/>
      <c r="E7" s="252"/>
      <c r="F7" s="252"/>
      <c r="G7" s="252"/>
      <c r="H7" s="252"/>
      <c r="I7" s="252"/>
    </row>
    <row r="8" spans="1:9" ht="15" customHeight="1">
      <c r="A8" s="249" t="s">
        <v>226</v>
      </c>
      <c r="B8" s="249"/>
      <c r="C8" s="249"/>
      <c r="D8" s="249"/>
      <c r="E8" s="249"/>
      <c r="F8" s="249"/>
      <c r="G8" s="249"/>
      <c r="H8" s="249"/>
      <c r="I8" s="249"/>
    </row>
    <row r="9" spans="1:9" ht="15" customHeight="1">
      <c r="A9" s="253" t="s">
        <v>227</v>
      </c>
      <c r="B9" s="253"/>
      <c r="C9" s="253"/>
      <c r="D9" s="253"/>
      <c r="E9" s="253"/>
      <c r="F9" s="253"/>
      <c r="G9" s="253"/>
      <c r="H9" s="253"/>
      <c r="I9" s="253"/>
    </row>
    <row r="10" spans="1:9" ht="15" customHeight="1">
      <c r="A10" s="200"/>
      <c r="B10" s="200"/>
      <c r="C10" s="200"/>
      <c r="D10" s="200"/>
      <c r="E10" s="200"/>
      <c r="F10" s="200"/>
      <c r="G10" s="200"/>
      <c r="H10" s="200"/>
      <c r="I10" s="200"/>
    </row>
    <row r="12" spans="1:9" ht="15" customHeight="1">
      <c r="A12" s="254" t="s">
        <v>228</v>
      </c>
      <c r="B12" s="254"/>
      <c r="C12" s="254"/>
      <c r="D12" s="254"/>
      <c r="E12" s="254"/>
      <c r="F12" s="254"/>
      <c r="G12" s="254"/>
      <c r="H12" s="254"/>
      <c r="I12" s="254"/>
    </row>
    <row r="13" spans="1:9" ht="15" customHeight="1">
      <c r="A13" s="127" t="s">
        <v>178</v>
      </c>
    </row>
    <row r="15" spans="1:9" ht="15" customHeight="1">
      <c r="E15" s="254" t="s">
        <v>179</v>
      </c>
      <c r="F15" s="254"/>
      <c r="G15" s="254"/>
      <c r="H15" s="254"/>
      <c r="I15" s="254"/>
    </row>
    <row r="16" spans="1:9" ht="15" customHeight="1">
      <c r="E16" s="254" t="s">
        <v>180</v>
      </c>
      <c r="F16" s="254"/>
      <c r="G16" s="254"/>
      <c r="H16" s="254"/>
      <c r="I16" s="254"/>
    </row>
    <row r="17" spans="1:9" ht="15" customHeight="1">
      <c r="E17" s="254" t="s">
        <v>191</v>
      </c>
      <c r="F17" s="254"/>
      <c r="G17" s="254"/>
      <c r="H17" s="254"/>
      <c r="I17" s="254"/>
    </row>
    <row r="18" spans="1:9" ht="15" customHeight="1">
      <c r="E18" s="254" t="s">
        <v>220</v>
      </c>
      <c r="F18" s="254"/>
      <c r="G18" s="254"/>
      <c r="H18" s="254"/>
      <c r="I18" s="254"/>
    </row>
    <row r="19" spans="1:9" ht="15" customHeight="1">
      <c r="E19" s="127" t="s">
        <v>181</v>
      </c>
    </row>
    <row r="20" spans="1:9" ht="15" customHeight="1">
      <c r="E20" s="127" t="s">
        <v>182</v>
      </c>
      <c r="F20" s="129" t="s">
        <v>183</v>
      </c>
    </row>
    <row r="22" spans="1:9" ht="15" customHeight="1" thickBot="1">
      <c r="A22" s="258" t="s">
        <v>5</v>
      </c>
      <c r="B22" s="258"/>
      <c r="C22" s="258"/>
      <c r="D22" s="258"/>
      <c r="E22" s="258"/>
      <c r="F22" s="258"/>
      <c r="G22" s="258"/>
      <c r="H22" s="258"/>
      <c r="I22" s="258"/>
    </row>
    <row r="23" spans="1:9" ht="15" customHeight="1" thickBot="1">
      <c r="A23" s="257" t="s">
        <v>2</v>
      </c>
      <c r="B23" s="255" t="s">
        <v>7</v>
      </c>
      <c r="C23" s="255" t="s">
        <v>8</v>
      </c>
      <c r="D23" s="255" t="s">
        <v>9</v>
      </c>
      <c r="E23" s="255"/>
      <c r="F23" s="255" t="s">
        <v>11</v>
      </c>
      <c r="G23" s="255" t="s">
        <v>12</v>
      </c>
      <c r="H23" s="255" t="s">
        <v>0</v>
      </c>
      <c r="I23" s="256" t="s">
        <v>13</v>
      </c>
    </row>
    <row r="24" spans="1:9" ht="15" customHeight="1" thickBot="1">
      <c r="A24" s="257"/>
      <c r="B24" s="255"/>
      <c r="C24" s="255"/>
      <c r="D24" s="190" t="s">
        <v>3</v>
      </c>
      <c r="E24" s="190" t="s">
        <v>10</v>
      </c>
      <c r="F24" s="255"/>
      <c r="G24" s="255"/>
      <c r="H24" s="255"/>
      <c r="I24" s="256"/>
    </row>
    <row r="25" spans="1:9" ht="15" customHeight="1" thickBot="1">
      <c r="A25" s="189">
        <v>1</v>
      </c>
      <c r="B25" s="189">
        <v>2</v>
      </c>
      <c r="C25" s="189">
        <v>3</v>
      </c>
      <c r="D25" s="189">
        <v>4</v>
      </c>
      <c r="E25" s="189">
        <v>5</v>
      </c>
      <c r="F25" s="189">
        <v>6</v>
      </c>
      <c r="G25" s="189">
        <v>7</v>
      </c>
      <c r="H25" s="189">
        <v>8</v>
      </c>
      <c r="I25" s="191">
        <v>9</v>
      </c>
    </row>
    <row r="26" spans="1:9" ht="15" customHeight="1" thickBot="1">
      <c r="A26" s="128" t="s">
        <v>14</v>
      </c>
      <c r="B26" s="189">
        <v>39</v>
      </c>
      <c r="C26" s="189"/>
      <c r="D26" s="189"/>
      <c r="E26" s="189"/>
      <c r="F26" s="189">
        <v>2</v>
      </c>
      <c r="G26" s="189"/>
      <c r="H26" s="189">
        <v>11</v>
      </c>
      <c r="I26" s="192">
        <f>SUM(B26:H26)</f>
        <v>52</v>
      </c>
    </row>
    <row r="27" spans="1:9" ht="15" customHeight="1" thickBot="1">
      <c r="A27" s="128" t="s">
        <v>15</v>
      </c>
      <c r="B27" s="128">
        <v>39</v>
      </c>
      <c r="C27" s="128"/>
      <c r="D27" s="128"/>
      <c r="E27" s="128"/>
      <c r="F27" s="128">
        <v>2</v>
      </c>
      <c r="G27" s="128"/>
      <c r="H27" s="128">
        <v>11</v>
      </c>
      <c r="I27" s="192">
        <f>SUM(B27:H27)</f>
        <v>52</v>
      </c>
    </row>
    <row r="28" spans="1:9" ht="15" customHeight="1" thickBot="1">
      <c r="A28" s="128" t="s">
        <v>16</v>
      </c>
      <c r="B28" s="128">
        <v>28</v>
      </c>
      <c r="C28" s="128">
        <v>4</v>
      </c>
      <c r="D28" s="128">
        <v>8</v>
      </c>
      <c r="E28" s="128"/>
      <c r="F28" s="128">
        <v>2</v>
      </c>
      <c r="G28" s="128"/>
      <c r="H28" s="128">
        <v>10</v>
      </c>
      <c r="I28" s="192">
        <f>SUM(B28:H28)</f>
        <v>52</v>
      </c>
    </row>
    <row r="29" spans="1:9" ht="15" customHeight="1" thickBot="1">
      <c r="A29" s="128" t="s">
        <v>192</v>
      </c>
      <c r="B29" s="128">
        <v>16</v>
      </c>
      <c r="C29" s="128">
        <v>1</v>
      </c>
      <c r="D29" s="128">
        <v>12</v>
      </c>
      <c r="E29" s="128">
        <v>4</v>
      </c>
      <c r="F29" s="128">
        <v>2</v>
      </c>
      <c r="G29" s="128">
        <v>6</v>
      </c>
      <c r="H29" s="128">
        <v>2</v>
      </c>
      <c r="I29" s="192">
        <f>SUM(B29:H29)</f>
        <v>43</v>
      </c>
    </row>
    <row r="30" spans="1:9" ht="15" customHeight="1" thickBot="1">
      <c r="A30" s="193" t="s">
        <v>13</v>
      </c>
      <c r="B30" s="192">
        <f>SUM(B26:B29)</f>
        <v>122</v>
      </c>
      <c r="C30" s="192">
        <f t="shared" ref="C30:I30" si="0">SUM(C26:C29)</f>
        <v>5</v>
      </c>
      <c r="D30" s="192">
        <f t="shared" si="0"/>
        <v>20</v>
      </c>
      <c r="E30" s="192">
        <f t="shared" si="0"/>
        <v>4</v>
      </c>
      <c r="F30" s="192">
        <f t="shared" si="0"/>
        <v>8</v>
      </c>
      <c r="G30" s="192">
        <f t="shared" si="0"/>
        <v>6</v>
      </c>
      <c r="H30" s="192">
        <f t="shared" si="0"/>
        <v>34</v>
      </c>
      <c r="I30" s="192">
        <f t="shared" si="0"/>
        <v>199</v>
      </c>
    </row>
  </sheetData>
  <mergeCells count="23">
    <mergeCell ref="A9:I9"/>
    <mergeCell ref="A12:I12"/>
    <mergeCell ref="H23:H24"/>
    <mergeCell ref="I23:I24"/>
    <mergeCell ref="A23:A24"/>
    <mergeCell ref="B23:B24"/>
    <mergeCell ref="C23:C24"/>
    <mergeCell ref="D23:E23"/>
    <mergeCell ref="F23:F24"/>
    <mergeCell ref="G23:G24"/>
    <mergeCell ref="A22:I22"/>
    <mergeCell ref="E15:I15"/>
    <mergeCell ref="E16:I16"/>
    <mergeCell ref="E17:I17"/>
    <mergeCell ref="E18:I18"/>
    <mergeCell ref="A8:I8"/>
    <mergeCell ref="G2:I2"/>
    <mergeCell ref="G3:I3"/>
    <mergeCell ref="G1:I1"/>
    <mergeCell ref="G4:I4"/>
    <mergeCell ref="A5:I5"/>
    <mergeCell ref="A6:I6"/>
    <mergeCell ref="A7:I7"/>
  </mergeCells>
  <pageMargins left="0.54166666666666663" right="0.22916666666666666" top="0.38541666666666669" bottom="0.270833333333333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106" zoomScaleNormal="70" zoomScaleSheetLayoutView="106" workbookViewId="0">
      <selection activeCell="C23" sqref="C23"/>
    </sheetView>
  </sheetViews>
  <sheetFormatPr defaultRowHeight="12.75"/>
  <cols>
    <col min="1" max="1" width="10.85546875" style="1" customWidth="1"/>
    <col min="2" max="2" width="31.28515625" style="1" customWidth="1"/>
    <col min="3" max="3" width="11" style="1" customWidth="1"/>
    <col min="4" max="6" width="7.5703125" style="1" customWidth="1"/>
    <col min="7" max="7" width="9.42578125" style="1" customWidth="1"/>
    <col min="8" max="8" width="9.28515625" style="1" customWidth="1"/>
    <col min="9" max="10" width="7.5703125" style="1" customWidth="1"/>
    <col min="11" max="16" width="7.5703125" style="4" customWidth="1"/>
    <col min="17" max="16384" width="9.140625" style="1"/>
  </cols>
  <sheetData>
    <row r="1" spans="1:16" ht="16.5" customHeight="1">
      <c r="A1" s="5" t="s">
        <v>84</v>
      </c>
      <c r="B1" s="6"/>
      <c r="C1" s="6"/>
      <c r="D1" s="6"/>
      <c r="E1" s="6"/>
      <c r="F1" s="6"/>
      <c r="G1" s="6"/>
      <c r="H1" s="6"/>
      <c r="I1" s="6"/>
      <c r="J1" s="6"/>
      <c r="K1" s="9"/>
      <c r="L1" s="9"/>
      <c r="M1" s="9"/>
      <c r="N1" s="9"/>
      <c r="O1" s="9"/>
      <c r="P1" s="9"/>
    </row>
    <row r="2" spans="1:16" ht="15.75" customHeight="1">
      <c r="A2" s="273" t="s">
        <v>193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.75" customHeight="1">
      <c r="A4" s="275" t="s">
        <v>1</v>
      </c>
      <c r="B4" s="278" t="s">
        <v>18</v>
      </c>
      <c r="C4" s="281" t="s">
        <v>19</v>
      </c>
      <c r="D4" s="284" t="s">
        <v>20</v>
      </c>
      <c r="E4" s="285"/>
      <c r="F4" s="285"/>
      <c r="G4" s="285"/>
      <c r="H4" s="286"/>
      <c r="I4" s="290" t="s">
        <v>25</v>
      </c>
      <c r="J4" s="291"/>
      <c r="K4" s="291"/>
      <c r="L4" s="291"/>
      <c r="M4" s="291"/>
      <c r="N4" s="291"/>
      <c r="O4" s="291"/>
      <c r="P4" s="292"/>
    </row>
    <row r="5" spans="1:16" ht="15" customHeight="1" thickBot="1">
      <c r="A5" s="276"/>
      <c r="B5" s="279"/>
      <c r="C5" s="282"/>
      <c r="D5" s="287"/>
      <c r="E5" s="288"/>
      <c r="F5" s="288"/>
      <c r="G5" s="288"/>
      <c r="H5" s="289"/>
      <c r="I5" s="293"/>
      <c r="J5" s="294"/>
      <c r="K5" s="294"/>
      <c r="L5" s="294"/>
      <c r="M5" s="294"/>
      <c r="N5" s="294"/>
      <c r="O5" s="294"/>
      <c r="P5" s="295"/>
    </row>
    <row r="6" spans="1:16" ht="15" customHeight="1" thickBot="1">
      <c r="A6" s="276"/>
      <c r="B6" s="279"/>
      <c r="C6" s="282"/>
      <c r="D6" s="281" t="s">
        <v>21</v>
      </c>
      <c r="E6" s="281" t="s">
        <v>22</v>
      </c>
      <c r="F6" s="296" t="s">
        <v>23</v>
      </c>
      <c r="G6" s="297"/>
      <c r="H6" s="298"/>
      <c r="I6" s="299" t="s">
        <v>14</v>
      </c>
      <c r="J6" s="300"/>
      <c r="K6" s="259" t="s">
        <v>15</v>
      </c>
      <c r="L6" s="260"/>
      <c r="M6" s="259" t="s">
        <v>16</v>
      </c>
      <c r="N6" s="260"/>
      <c r="O6" s="259" t="s">
        <v>192</v>
      </c>
      <c r="P6" s="260"/>
    </row>
    <row r="7" spans="1:16" ht="15" customHeight="1" thickBot="1">
      <c r="A7" s="276"/>
      <c r="B7" s="279"/>
      <c r="C7" s="282"/>
      <c r="D7" s="282"/>
      <c r="E7" s="282"/>
      <c r="F7" s="301" t="s">
        <v>24</v>
      </c>
      <c r="G7" s="304" t="s">
        <v>194</v>
      </c>
      <c r="H7" s="305"/>
      <c r="I7" s="261" t="s">
        <v>271</v>
      </c>
      <c r="J7" s="264" t="s">
        <v>272</v>
      </c>
      <c r="K7" s="261" t="s">
        <v>265</v>
      </c>
      <c r="L7" s="264" t="s">
        <v>266</v>
      </c>
      <c r="M7" s="261" t="s">
        <v>85</v>
      </c>
      <c r="N7" s="264" t="s">
        <v>195</v>
      </c>
      <c r="O7" s="261" t="s">
        <v>196</v>
      </c>
      <c r="P7" s="264" t="s">
        <v>197</v>
      </c>
    </row>
    <row r="8" spans="1:16" ht="15" customHeight="1">
      <c r="A8" s="276"/>
      <c r="B8" s="279"/>
      <c r="C8" s="282"/>
      <c r="D8" s="282"/>
      <c r="E8" s="282"/>
      <c r="F8" s="302"/>
      <c r="G8" s="267" t="s">
        <v>81</v>
      </c>
      <c r="H8" s="270" t="s">
        <v>198</v>
      </c>
      <c r="I8" s="262"/>
      <c r="J8" s="265"/>
      <c r="K8" s="262"/>
      <c r="L8" s="265"/>
      <c r="M8" s="262"/>
      <c r="N8" s="265"/>
      <c r="O8" s="262"/>
      <c r="P8" s="265"/>
    </row>
    <row r="9" spans="1:16" ht="17.25" customHeight="1">
      <c r="A9" s="276"/>
      <c r="B9" s="279"/>
      <c r="C9" s="282"/>
      <c r="D9" s="282"/>
      <c r="E9" s="282"/>
      <c r="F9" s="302"/>
      <c r="G9" s="268"/>
      <c r="H9" s="271"/>
      <c r="I9" s="262"/>
      <c r="J9" s="265"/>
      <c r="K9" s="262"/>
      <c r="L9" s="265"/>
      <c r="M9" s="262"/>
      <c r="N9" s="265"/>
      <c r="O9" s="262"/>
      <c r="P9" s="265"/>
    </row>
    <row r="10" spans="1:16" ht="15.75" customHeight="1">
      <c r="A10" s="276"/>
      <c r="B10" s="279"/>
      <c r="C10" s="282"/>
      <c r="D10" s="282"/>
      <c r="E10" s="282"/>
      <c r="F10" s="302"/>
      <c r="G10" s="268"/>
      <c r="H10" s="271"/>
      <c r="I10" s="262"/>
      <c r="J10" s="265"/>
      <c r="K10" s="262"/>
      <c r="L10" s="265"/>
      <c r="M10" s="262"/>
      <c r="N10" s="265"/>
      <c r="O10" s="262"/>
      <c r="P10" s="265"/>
    </row>
    <row r="11" spans="1:16" ht="13.5" customHeight="1" thickBot="1">
      <c r="A11" s="277"/>
      <c r="B11" s="280"/>
      <c r="C11" s="283"/>
      <c r="D11" s="283"/>
      <c r="E11" s="283"/>
      <c r="F11" s="303"/>
      <c r="G11" s="269"/>
      <c r="H11" s="272"/>
      <c r="I11" s="263"/>
      <c r="J11" s="266"/>
      <c r="K11" s="263"/>
      <c r="L11" s="266"/>
      <c r="M11" s="263"/>
      <c r="N11" s="266"/>
      <c r="O11" s="263"/>
      <c r="P11" s="266"/>
    </row>
    <row r="12" spans="1:16" s="4" customFormat="1" ht="18" customHeight="1" thickBot="1">
      <c r="A12" s="11">
        <v>1</v>
      </c>
      <c r="B12" s="12">
        <v>2</v>
      </c>
      <c r="C12" s="8">
        <v>3</v>
      </c>
      <c r="D12" s="8">
        <v>4</v>
      </c>
      <c r="E12" s="8">
        <v>5</v>
      </c>
      <c r="F12" s="8">
        <v>6</v>
      </c>
      <c r="G12" s="151">
        <v>8</v>
      </c>
      <c r="H12" s="152">
        <v>9</v>
      </c>
      <c r="I12" s="153">
        <v>10</v>
      </c>
      <c r="J12" s="154">
        <v>11</v>
      </c>
      <c r="K12" s="155">
        <v>12</v>
      </c>
      <c r="L12" s="154">
        <v>13</v>
      </c>
      <c r="M12" s="155">
        <v>14</v>
      </c>
      <c r="N12" s="154">
        <v>15</v>
      </c>
      <c r="O12" s="155">
        <v>16</v>
      </c>
      <c r="P12" s="154">
        <v>17</v>
      </c>
    </row>
    <row r="13" spans="1:16" ht="13.5" hidden="1" customHeight="1" thickBot="1">
      <c r="A13" s="13"/>
      <c r="B13" s="14"/>
      <c r="C13" s="3"/>
      <c r="D13" s="3"/>
      <c r="E13" s="3"/>
      <c r="F13" s="3"/>
      <c r="G13" s="156"/>
      <c r="H13" s="14"/>
      <c r="I13" s="157"/>
      <c r="J13" s="158"/>
      <c r="K13" s="159"/>
      <c r="L13" s="160"/>
      <c r="M13" s="159"/>
      <c r="N13" s="160"/>
      <c r="O13" s="159"/>
      <c r="P13" s="160"/>
    </row>
    <row r="14" spans="1:16" ht="13.5" hidden="1" customHeight="1" thickBot="1">
      <c r="A14" s="13"/>
      <c r="B14" s="14"/>
      <c r="C14" s="3"/>
      <c r="D14" s="3"/>
      <c r="E14" s="3"/>
      <c r="F14" s="3"/>
      <c r="G14" s="156"/>
      <c r="H14" s="14"/>
      <c r="I14" s="157"/>
      <c r="J14" s="158"/>
      <c r="K14" s="159"/>
      <c r="L14" s="160"/>
      <c r="M14" s="159"/>
      <c r="N14" s="160"/>
      <c r="O14" s="159"/>
      <c r="P14" s="160"/>
    </row>
    <row r="15" spans="1:16" ht="13.5" hidden="1" customHeight="1" thickBot="1">
      <c r="A15" s="13"/>
      <c r="B15" s="14"/>
      <c r="C15" s="3"/>
      <c r="D15" s="3"/>
      <c r="E15" s="3"/>
      <c r="F15" s="3"/>
      <c r="G15" s="156"/>
      <c r="H15" s="14"/>
      <c r="I15" s="157"/>
      <c r="J15" s="158"/>
      <c r="K15" s="159"/>
      <c r="L15" s="160"/>
      <c r="M15" s="159"/>
      <c r="N15" s="160"/>
      <c r="O15" s="159"/>
      <c r="P15" s="160"/>
    </row>
    <row r="16" spans="1:16" ht="13.5" hidden="1" customHeight="1" thickBot="1">
      <c r="A16" s="13"/>
      <c r="B16" s="14"/>
      <c r="C16" s="3"/>
      <c r="D16" s="3"/>
      <c r="E16" s="3"/>
      <c r="F16" s="3"/>
      <c r="G16" s="156"/>
      <c r="H16" s="14"/>
      <c r="I16" s="157"/>
      <c r="J16" s="158"/>
      <c r="K16" s="159"/>
      <c r="L16" s="160"/>
      <c r="M16" s="159"/>
      <c r="N16" s="160"/>
      <c r="O16" s="159"/>
      <c r="P16" s="160"/>
    </row>
    <row r="17" spans="1:19" ht="13.5" hidden="1" customHeight="1" thickBot="1">
      <c r="A17" s="13"/>
      <c r="B17" s="14"/>
      <c r="C17" s="3"/>
      <c r="D17" s="3"/>
      <c r="E17" s="3"/>
      <c r="F17" s="3"/>
      <c r="G17" s="156"/>
      <c r="H17" s="14"/>
      <c r="I17" s="161"/>
      <c r="J17" s="162"/>
      <c r="K17" s="163"/>
      <c r="L17" s="164"/>
      <c r="M17" s="163"/>
      <c r="N17" s="164"/>
      <c r="O17" s="163"/>
      <c r="P17" s="164"/>
    </row>
    <row r="18" spans="1:19" s="167" customFormat="1" ht="45" customHeight="1" thickBot="1">
      <c r="A18" s="165" t="s">
        <v>253</v>
      </c>
      <c r="B18" s="225" t="s">
        <v>229</v>
      </c>
      <c r="C18" s="230" t="s">
        <v>273</v>
      </c>
      <c r="D18" s="166">
        <f>SUM(D19:D34)</f>
        <v>2106</v>
      </c>
      <c r="E18" s="166">
        <f t="shared" ref="E18:P18" si="0">SUM(E19:E34)</f>
        <v>702</v>
      </c>
      <c r="F18" s="166">
        <f t="shared" si="0"/>
        <v>1404</v>
      </c>
      <c r="G18" s="166">
        <f t="shared" si="0"/>
        <v>584</v>
      </c>
      <c r="H18" s="166">
        <f t="shared" si="0"/>
        <v>20</v>
      </c>
      <c r="I18" s="166">
        <f t="shared" si="0"/>
        <v>600</v>
      </c>
      <c r="J18" s="166">
        <f t="shared" si="0"/>
        <v>804</v>
      </c>
      <c r="K18" s="166">
        <f t="shared" si="0"/>
        <v>0</v>
      </c>
      <c r="L18" s="166">
        <f t="shared" si="0"/>
        <v>0</v>
      </c>
      <c r="M18" s="166">
        <f t="shared" si="0"/>
        <v>0</v>
      </c>
      <c r="N18" s="166">
        <f t="shared" si="0"/>
        <v>0</v>
      </c>
      <c r="O18" s="166">
        <f t="shared" si="0"/>
        <v>0</v>
      </c>
      <c r="P18" s="166">
        <f t="shared" si="0"/>
        <v>0</v>
      </c>
      <c r="S18" s="167">
        <f>6*22</f>
        <v>132</v>
      </c>
    </row>
    <row r="19" spans="1:19" ht="18" customHeight="1">
      <c r="A19" s="246" t="s">
        <v>230</v>
      </c>
      <c r="B19" s="241" t="s">
        <v>199</v>
      </c>
      <c r="C19" s="231" t="s">
        <v>231</v>
      </c>
      <c r="D19" s="234">
        <f>E19+F19</f>
        <v>120</v>
      </c>
      <c r="E19" s="237">
        <f>0.5*F19</f>
        <v>40</v>
      </c>
      <c r="F19" s="238">
        <f>H19+I19+J19</f>
        <v>80</v>
      </c>
      <c r="G19" s="237">
        <v>24</v>
      </c>
      <c r="H19" s="238"/>
      <c r="I19" s="226">
        <v>80</v>
      </c>
      <c r="J19" s="224"/>
      <c r="K19" s="221"/>
      <c r="L19" s="221"/>
      <c r="M19" s="221"/>
      <c r="N19" s="221"/>
      <c r="O19" s="221"/>
      <c r="P19" s="221"/>
    </row>
    <row r="20" spans="1:19" ht="18" customHeight="1">
      <c r="A20" s="247" t="s">
        <v>232</v>
      </c>
      <c r="B20" s="242" t="s">
        <v>200</v>
      </c>
      <c r="C20" s="232" t="s">
        <v>152</v>
      </c>
      <c r="D20" s="235">
        <f>E20+F20</f>
        <v>166</v>
      </c>
      <c r="E20" s="237">
        <v>56</v>
      </c>
      <c r="F20" s="235">
        <f>H20+I20+J20</f>
        <v>110</v>
      </c>
      <c r="G20" s="205">
        <v>36</v>
      </c>
      <c r="H20" s="235"/>
      <c r="I20" s="227"/>
      <c r="J20" s="214">
        <v>110</v>
      </c>
      <c r="K20" s="215"/>
      <c r="L20" s="215"/>
      <c r="M20" s="215"/>
      <c r="N20" s="215"/>
      <c r="O20" s="215"/>
      <c r="P20" s="215"/>
    </row>
    <row r="21" spans="1:19" ht="18" customHeight="1">
      <c r="A21" s="247" t="s">
        <v>233</v>
      </c>
      <c r="B21" s="242" t="s">
        <v>26</v>
      </c>
      <c r="C21" s="232" t="s">
        <v>164</v>
      </c>
      <c r="D21" s="235">
        <f>E21+F21</f>
        <v>175</v>
      </c>
      <c r="E21" s="237">
        <v>58</v>
      </c>
      <c r="F21" s="235">
        <f>H21+I21+J21</f>
        <v>117</v>
      </c>
      <c r="G21" s="205">
        <v>117</v>
      </c>
      <c r="H21" s="235"/>
      <c r="I21" s="227">
        <v>51</v>
      </c>
      <c r="J21" s="214">
        <v>66</v>
      </c>
      <c r="K21" s="215"/>
      <c r="L21" s="215"/>
      <c r="M21" s="215"/>
      <c r="N21" s="215"/>
      <c r="O21" s="215"/>
      <c r="P21" s="215"/>
    </row>
    <row r="22" spans="1:19" ht="18" customHeight="1">
      <c r="A22" s="247" t="s">
        <v>234</v>
      </c>
      <c r="B22" s="243" t="s">
        <v>126</v>
      </c>
      <c r="C22" s="232" t="s">
        <v>235</v>
      </c>
      <c r="D22" s="235">
        <f>E22+F22</f>
        <v>348</v>
      </c>
      <c r="E22" s="237">
        <v>116</v>
      </c>
      <c r="F22" s="235">
        <f t="shared" ref="F22:F30" si="1">H22+I22+J22</f>
        <v>232</v>
      </c>
      <c r="G22" s="205">
        <v>84</v>
      </c>
      <c r="H22" s="235"/>
      <c r="I22" s="227">
        <v>96</v>
      </c>
      <c r="J22" s="214">
        <v>136</v>
      </c>
      <c r="K22" s="215"/>
      <c r="L22" s="215"/>
      <c r="M22" s="215"/>
      <c r="N22" s="215"/>
      <c r="O22" s="215"/>
      <c r="P22" s="215"/>
      <c r="R22" s="1">
        <f>6*22</f>
        <v>132</v>
      </c>
    </row>
    <row r="23" spans="1:19" ht="18" customHeight="1">
      <c r="A23" s="247" t="s">
        <v>236</v>
      </c>
      <c r="B23" s="243" t="s">
        <v>125</v>
      </c>
      <c r="C23" s="232" t="s">
        <v>153</v>
      </c>
      <c r="D23" s="235">
        <f t="shared" ref="D23:D32" si="2">E23+F23</f>
        <v>174</v>
      </c>
      <c r="E23" s="237">
        <v>58</v>
      </c>
      <c r="F23" s="235">
        <f t="shared" si="1"/>
        <v>116</v>
      </c>
      <c r="G23" s="205">
        <v>32</v>
      </c>
      <c r="H23" s="235"/>
      <c r="I23" s="227">
        <v>50</v>
      </c>
      <c r="J23" s="214">
        <v>66</v>
      </c>
      <c r="K23" s="215"/>
      <c r="L23" s="215"/>
      <c r="M23" s="215"/>
      <c r="N23" s="215"/>
      <c r="O23" s="215"/>
      <c r="P23" s="215"/>
    </row>
    <row r="24" spans="1:19" ht="18" customHeight="1">
      <c r="A24" s="247" t="s">
        <v>238</v>
      </c>
      <c r="B24" s="242" t="s">
        <v>27</v>
      </c>
      <c r="C24" s="232" t="s">
        <v>239</v>
      </c>
      <c r="D24" s="235">
        <f t="shared" si="2"/>
        <v>175</v>
      </c>
      <c r="E24" s="237">
        <v>58</v>
      </c>
      <c r="F24" s="235">
        <f t="shared" si="1"/>
        <v>117</v>
      </c>
      <c r="G24" s="207">
        <v>117</v>
      </c>
      <c r="H24" s="206"/>
      <c r="I24" s="228">
        <v>51</v>
      </c>
      <c r="J24" s="216">
        <v>66</v>
      </c>
      <c r="K24" s="215"/>
      <c r="L24" s="215"/>
      <c r="M24" s="215"/>
      <c r="N24" s="215"/>
      <c r="O24" s="215"/>
      <c r="P24" s="215"/>
    </row>
    <row r="25" spans="1:19" ht="18" customHeight="1">
      <c r="A25" s="247" t="s">
        <v>240</v>
      </c>
      <c r="B25" s="242" t="s">
        <v>204</v>
      </c>
      <c r="C25" s="232" t="s">
        <v>260</v>
      </c>
      <c r="D25" s="235">
        <f t="shared" si="2"/>
        <v>106</v>
      </c>
      <c r="E25" s="237">
        <v>36</v>
      </c>
      <c r="F25" s="235">
        <f t="shared" si="1"/>
        <v>70</v>
      </c>
      <c r="G25" s="207">
        <v>12</v>
      </c>
      <c r="H25" s="206"/>
      <c r="I25" s="228">
        <v>32</v>
      </c>
      <c r="J25" s="216">
        <v>38</v>
      </c>
      <c r="K25" s="215"/>
      <c r="L25" s="215"/>
      <c r="M25" s="215"/>
      <c r="N25" s="215"/>
      <c r="O25" s="215"/>
      <c r="P25" s="215"/>
      <c r="S25" s="1">
        <f>16*36+3*6</f>
        <v>594</v>
      </c>
    </row>
    <row r="26" spans="1:19" ht="18" customHeight="1">
      <c r="A26" s="247" t="s">
        <v>241</v>
      </c>
      <c r="B26" s="242" t="s">
        <v>127</v>
      </c>
      <c r="C26" s="232" t="s">
        <v>153</v>
      </c>
      <c r="D26" s="235">
        <f t="shared" si="2"/>
        <v>170</v>
      </c>
      <c r="E26" s="237">
        <v>56</v>
      </c>
      <c r="F26" s="235">
        <f t="shared" si="1"/>
        <v>114</v>
      </c>
      <c r="G26" s="207">
        <v>60</v>
      </c>
      <c r="H26" s="206"/>
      <c r="I26" s="228">
        <v>48</v>
      </c>
      <c r="J26" s="216">
        <v>66</v>
      </c>
      <c r="K26" s="215"/>
      <c r="L26" s="215"/>
      <c r="M26" s="215"/>
      <c r="N26" s="215"/>
      <c r="O26" s="215"/>
      <c r="P26" s="215"/>
      <c r="S26" s="1">
        <f>22*36+3*6</f>
        <v>810</v>
      </c>
    </row>
    <row r="27" spans="1:19" ht="18" customHeight="1">
      <c r="A27" s="247" t="s">
        <v>242</v>
      </c>
      <c r="B27" s="242" t="s">
        <v>205</v>
      </c>
      <c r="C27" s="232" t="s">
        <v>153</v>
      </c>
      <c r="D27" s="235">
        <f t="shared" si="2"/>
        <v>180</v>
      </c>
      <c r="E27" s="237">
        <v>60</v>
      </c>
      <c r="F27" s="235">
        <f t="shared" si="1"/>
        <v>120</v>
      </c>
      <c r="G27" s="207">
        <v>36</v>
      </c>
      <c r="H27" s="206"/>
      <c r="I27" s="228">
        <v>48</v>
      </c>
      <c r="J27" s="216">
        <v>72</v>
      </c>
      <c r="K27" s="215"/>
      <c r="L27" s="215"/>
      <c r="M27" s="215"/>
      <c r="N27" s="215"/>
      <c r="O27" s="215"/>
      <c r="P27" s="215"/>
    </row>
    <row r="28" spans="1:19" ht="18" customHeight="1">
      <c r="A28" s="247" t="s">
        <v>243</v>
      </c>
      <c r="B28" s="242" t="s">
        <v>244</v>
      </c>
      <c r="C28" s="232" t="s">
        <v>152</v>
      </c>
      <c r="D28" s="235">
        <f t="shared" si="2"/>
        <v>66</v>
      </c>
      <c r="E28" s="237">
        <f t="shared" ref="E28:E29" si="3">0.5*F28</f>
        <v>22</v>
      </c>
      <c r="F28" s="235">
        <f t="shared" si="1"/>
        <v>44</v>
      </c>
      <c r="G28" s="207">
        <v>8</v>
      </c>
      <c r="H28" s="206"/>
      <c r="I28" s="228"/>
      <c r="J28" s="216">
        <v>44</v>
      </c>
      <c r="K28" s="215"/>
      <c r="L28" s="215"/>
      <c r="M28" s="215"/>
      <c r="N28" s="215"/>
      <c r="O28" s="215"/>
      <c r="P28" s="215"/>
    </row>
    <row r="29" spans="1:19" ht="18" customHeight="1">
      <c r="A29" s="247" t="s">
        <v>245</v>
      </c>
      <c r="B29" s="242" t="s">
        <v>202</v>
      </c>
      <c r="C29" s="232" t="s">
        <v>164</v>
      </c>
      <c r="D29" s="235">
        <f t="shared" si="2"/>
        <v>114</v>
      </c>
      <c r="E29" s="237">
        <f t="shared" si="3"/>
        <v>38</v>
      </c>
      <c r="F29" s="235">
        <f t="shared" si="1"/>
        <v>76</v>
      </c>
      <c r="G29" s="207">
        <v>8</v>
      </c>
      <c r="H29" s="206"/>
      <c r="I29" s="228">
        <v>32</v>
      </c>
      <c r="J29" s="216">
        <v>44</v>
      </c>
      <c r="K29" s="215"/>
      <c r="L29" s="215"/>
      <c r="M29" s="215"/>
      <c r="N29" s="215"/>
      <c r="O29" s="215"/>
      <c r="P29" s="215"/>
    </row>
    <row r="30" spans="1:19" ht="36" customHeight="1">
      <c r="A30" s="247" t="s">
        <v>246</v>
      </c>
      <c r="B30" s="244" t="s">
        <v>201</v>
      </c>
      <c r="C30" s="232" t="s">
        <v>164</v>
      </c>
      <c r="D30" s="235">
        <f t="shared" si="2"/>
        <v>172</v>
      </c>
      <c r="E30" s="237">
        <v>58</v>
      </c>
      <c r="F30" s="235">
        <f t="shared" si="1"/>
        <v>114</v>
      </c>
      <c r="G30" s="207">
        <v>34</v>
      </c>
      <c r="H30" s="206"/>
      <c r="I30" s="228">
        <v>48</v>
      </c>
      <c r="J30" s="216">
        <v>66</v>
      </c>
      <c r="K30" s="215"/>
      <c r="L30" s="215"/>
      <c r="M30" s="215"/>
      <c r="N30" s="215"/>
      <c r="O30" s="215"/>
      <c r="P30" s="215"/>
    </row>
    <row r="31" spans="1:19" ht="18" customHeight="1">
      <c r="A31" s="247" t="s">
        <v>247</v>
      </c>
      <c r="B31" s="242" t="s">
        <v>203</v>
      </c>
      <c r="C31" s="232" t="s">
        <v>152</v>
      </c>
      <c r="D31" s="235">
        <f t="shared" si="2"/>
        <v>48</v>
      </c>
      <c r="E31" s="237">
        <v>16</v>
      </c>
      <c r="F31" s="235">
        <f>H31+I31+J31</f>
        <v>32</v>
      </c>
      <c r="G31" s="207">
        <v>12</v>
      </c>
      <c r="H31" s="206"/>
      <c r="I31" s="228">
        <v>32</v>
      </c>
      <c r="J31" s="216"/>
      <c r="K31" s="215"/>
      <c r="L31" s="215"/>
      <c r="M31" s="215"/>
      <c r="N31" s="215"/>
      <c r="O31" s="215"/>
      <c r="P31" s="215"/>
    </row>
    <row r="32" spans="1:19" ht="18" customHeight="1" thickBot="1">
      <c r="A32" s="248" t="s">
        <v>248</v>
      </c>
      <c r="B32" s="245" t="s">
        <v>259</v>
      </c>
      <c r="C32" s="233" t="s">
        <v>152</v>
      </c>
      <c r="D32" s="236">
        <f t="shared" si="2"/>
        <v>48</v>
      </c>
      <c r="E32" s="237">
        <v>16</v>
      </c>
      <c r="F32" s="236">
        <f>H32+I32+J32</f>
        <v>32</v>
      </c>
      <c r="G32" s="239">
        <v>4</v>
      </c>
      <c r="H32" s="240"/>
      <c r="I32" s="229">
        <v>32</v>
      </c>
      <c r="J32" s="217"/>
      <c r="K32" s="218"/>
      <c r="L32" s="218"/>
      <c r="M32" s="218"/>
      <c r="N32" s="218"/>
      <c r="O32" s="218"/>
      <c r="P32" s="218"/>
    </row>
    <row r="33" spans="1:16" ht="18" customHeight="1" thickBot="1">
      <c r="A33" s="209" t="s">
        <v>249</v>
      </c>
      <c r="B33" s="210" t="s">
        <v>250</v>
      </c>
      <c r="C33" s="211"/>
      <c r="D33" s="212"/>
      <c r="E33" s="213"/>
      <c r="F33" s="212"/>
      <c r="G33" s="213"/>
      <c r="H33" s="212"/>
      <c r="I33" s="213"/>
      <c r="J33" s="212"/>
      <c r="K33" s="222"/>
      <c r="L33" s="222"/>
      <c r="M33" s="222"/>
      <c r="N33" s="222"/>
      <c r="O33" s="222"/>
      <c r="P33" s="223"/>
    </row>
    <row r="34" spans="1:16" ht="18" customHeight="1" thickBot="1">
      <c r="A34" s="201" t="s">
        <v>251</v>
      </c>
      <c r="B34" s="202" t="s">
        <v>252</v>
      </c>
      <c r="C34" s="208" t="s">
        <v>152</v>
      </c>
      <c r="D34" s="203">
        <f>E34+F34</f>
        <v>44</v>
      </c>
      <c r="E34" s="204">
        <v>14</v>
      </c>
      <c r="F34" s="203">
        <f>I34+J34</f>
        <v>30</v>
      </c>
      <c r="G34" s="219"/>
      <c r="H34" s="220">
        <v>20</v>
      </c>
      <c r="I34" s="219"/>
      <c r="J34" s="220">
        <v>30</v>
      </c>
      <c r="K34" s="221"/>
      <c r="L34" s="221"/>
      <c r="M34" s="221"/>
      <c r="N34" s="221"/>
      <c r="O34" s="221"/>
      <c r="P34" s="221"/>
    </row>
    <row r="35" spans="1:16" ht="18" customHeight="1"/>
    <row r="36" spans="1:16" ht="18" customHeight="1"/>
    <row r="37" spans="1:16" ht="18" customHeight="1">
      <c r="F37" s="42"/>
    </row>
    <row r="38" spans="1:16" ht="18" customHeight="1"/>
    <row r="39" spans="1:16" ht="18" customHeight="1"/>
    <row r="40" spans="1:16" ht="18" customHeight="1"/>
    <row r="41" spans="1:16" ht="18" customHeight="1"/>
  </sheetData>
  <mergeCells count="25">
    <mergeCell ref="G8:G11"/>
    <mergeCell ref="H8:H11"/>
    <mergeCell ref="A2:P2"/>
    <mergeCell ref="A4:A11"/>
    <mergeCell ref="B4:B11"/>
    <mergeCell ref="C4:C11"/>
    <mergeCell ref="D4:H5"/>
    <mergeCell ref="I4:P5"/>
    <mergeCell ref="D6:D11"/>
    <mergeCell ref="E6:E11"/>
    <mergeCell ref="F6:H6"/>
    <mergeCell ref="I6:J6"/>
    <mergeCell ref="F7:F11"/>
    <mergeCell ref="G7:H7"/>
    <mergeCell ref="I7:I11"/>
    <mergeCell ref="J7:J11"/>
    <mergeCell ref="K6:L6"/>
    <mergeCell ref="M6:N6"/>
    <mergeCell ref="O6:P6"/>
    <mergeCell ref="M7:M11"/>
    <mergeCell ref="N7:N11"/>
    <mergeCell ref="O7:O11"/>
    <mergeCell ref="P7:P11"/>
    <mergeCell ref="K7:K11"/>
    <mergeCell ref="L7:L11"/>
  </mergeCells>
  <conditionalFormatting sqref="F19:F34">
    <cfRule type="expression" dxfId="29" priority="21" stopIfTrue="1">
      <formula>F19&lt;&gt;#REF!+G19+H19</formula>
    </cfRule>
  </conditionalFormatting>
  <conditionalFormatting sqref="F31:F32">
    <cfRule type="expression" dxfId="28" priority="4" stopIfTrue="1">
      <formula>F31&lt;&gt;#REF!+#REF!+G31</formula>
    </cfRule>
  </conditionalFormatting>
  <conditionalFormatting sqref="F19:F20">
    <cfRule type="expression" dxfId="27" priority="20" stopIfTrue="1">
      <formula>#REF!+#REF!+G19+H19&lt;&gt;F19</formula>
    </cfRule>
  </conditionalFormatting>
  <conditionalFormatting sqref="F19:F20">
    <cfRule type="expression" dxfId="26" priority="19" stopIfTrue="1">
      <formula>F19&lt;&gt;#REF!+#REF!+G19</formula>
    </cfRule>
  </conditionalFormatting>
  <conditionalFormatting sqref="F21">
    <cfRule type="expression" dxfId="25" priority="18" stopIfTrue="1">
      <formula>#REF!+#REF!+G21+H21&lt;&gt;F21</formula>
    </cfRule>
  </conditionalFormatting>
  <conditionalFormatting sqref="F21">
    <cfRule type="expression" dxfId="24" priority="17" stopIfTrue="1">
      <formula>F21&lt;&gt;#REF!+#REF!+G21</formula>
    </cfRule>
  </conditionalFormatting>
  <conditionalFormatting sqref="F24:F32">
    <cfRule type="expression" dxfId="23" priority="16" stopIfTrue="1">
      <formula>F24&lt;&gt;#REF!+G24+H24</formula>
    </cfRule>
  </conditionalFormatting>
  <conditionalFormatting sqref="F22:F23 F26:F29">
    <cfRule type="expression" dxfId="22" priority="15" stopIfTrue="1">
      <formula>#REF!+#REF!+G22+H22&lt;&gt;F22</formula>
    </cfRule>
  </conditionalFormatting>
  <conditionalFormatting sqref="F22:F23 F26:F29">
    <cfRule type="expression" dxfId="21" priority="14" stopIfTrue="1">
      <formula>F22&lt;&gt;#REF!+#REF!+G22</formula>
    </cfRule>
  </conditionalFormatting>
  <conditionalFormatting sqref="F25">
    <cfRule type="expression" dxfId="20" priority="13" stopIfTrue="1">
      <formula>#REF!+#REF!+G25+H25&lt;&gt;F25</formula>
    </cfRule>
  </conditionalFormatting>
  <conditionalFormatting sqref="F24">
    <cfRule type="expression" dxfId="19" priority="12" stopIfTrue="1">
      <formula>#REF!+#REF!+G24+H24&lt;&gt;F24</formula>
    </cfRule>
  </conditionalFormatting>
  <conditionalFormatting sqref="F24">
    <cfRule type="expression" dxfId="18" priority="11" stopIfTrue="1">
      <formula>F24&lt;&gt;#REF!+#REF!+G24</formula>
    </cfRule>
  </conditionalFormatting>
  <conditionalFormatting sqref="F32">
    <cfRule type="expression" dxfId="17" priority="10" stopIfTrue="1">
      <formula>#REF!+#REF!+G32+H32&lt;&gt;F32</formula>
    </cfRule>
  </conditionalFormatting>
  <conditionalFormatting sqref="F25">
    <cfRule type="expression" dxfId="16" priority="9" stopIfTrue="1">
      <formula>F25&lt;&gt;#REF!+#REF!+G25</formula>
    </cfRule>
  </conditionalFormatting>
  <conditionalFormatting sqref="F30:F32">
    <cfRule type="expression" dxfId="15" priority="8" stopIfTrue="1">
      <formula>#REF!+#REF!+G30+H30&lt;&gt;F30</formula>
    </cfRule>
  </conditionalFormatting>
  <conditionalFormatting sqref="F30:F32">
    <cfRule type="expression" dxfId="14" priority="7" stopIfTrue="1">
      <formula>F30&lt;&gt;#REF!+#REF!+G30</formula>
    </cfRule>
  </conditionalFormatting>
  <conditionalFormatting sqref="F32">
    <cfRule type="expression" dxfId="13" priority="6" stopIfTrue="1">
      <formula>F32&lt;&gt;#REF!+#REF!+G32</formula>
    </cfRule>
  </conditionalFormatting>
  <conditionalFormatting sqref="F31:F32">
    <cfRule type="expression" dxfId="12" priority="5" stopIfTrue="1">
      <formula>#REF!+#REF!+G31+H31&lt;&gt;F31</formula>
    </cfRule>
  </conditionalFormatting>
  <conditionalFormatting sqref="F33">
    <cfRule type="expression" dxfId="11" priority="3" stopIfTrue="1">
      <formula>F33&lt;&gt;#REF!+G33+H33</formula>
    </cfRule>
  </conditionalFormatting>
  <conditionalFormatting sqref="F34">
    <cfRule type="expression" dxfId="10" priority="2" stopIfTrue="1">
      <formula>#REF!+#REF!+G34+H34&lt;&gt;F34</formula>
    </cfRule>
  </conditionalFormatting>
  <conditionalFormatting sqref="F34">
    <cfRule type="expression" dxfId="9" priority="1" stopIfTrue="1">
      <formula>F34&lt;&gt;#REF!+#REF!+G34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topLeftCell="A4" zoomScale="75" zoomScaleNormal="75" workbookViewId="0">
      <selection activeCell="I7" sqref="I7:P11"/>
    </sheetView>
  </sheetViews>
  <sheetFormatPr defaultRowHeight="12.75"/>
  <cols>
    <col min="1" max="1" width="10.85546875" style="1" customWidth="1"/>
    <col min="2" max="2" width="34" style="1" customWidth="1"/>
    <col min="3" max="3" width="20.28515625" style="1" customWidth="1"/>
    <col min="4" max="6" width="7.5703125" style="1" customWidth="1"/>
    <col min="7" max="7" width="9.42578125" style="1" customWidth="1"/>
    <col min="8" max="8" width="9.28515625" style="1" customWidth="1"/>
    <col min="9" max="10" width="7.140625" style="1" customWidth="1"/>
    <col min="11" max="16" width="7.5703125" style="4" customWidth="1"/>
    <col min="17" max="16384" width="9.140625" style="1"/>
  </cols>
  <sheetData>
    <row r="1" spans="1:16" ht="16.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9"/>
      <c r="L1" s="9"/>
      <c r="M1" s="9"/>
      <c r="N1" s="9"/>
      <c r="O1" s="9"/>
      <c r="P1" s="9"/>
    </row>
    <row r="2" spans="1:16" ht="15.75" customHeight="1">
      <c r="A2" s="273" t="s">
        <v>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.75" customHeight="1" thickBot="1">
      <c r="A4" s="309" t="s">
        <v>1</v>
      </c>
      <c r="B4" s="278" t="s">
        <v>18</v>
      </c>
      <c r="C4" s="281" t="s">
        <v>19</v>
      </c>
      <c r="D4" s="311" t="s">
        <v>20</v>
      </c>
      <c r="E4" s="311"/>
      <c r="F4" s="311"/>
      <c r="G4" s="311"/>
      <c r="H4" s="311"/>
      <c r="I4" s="290" t="s">
        <v>25</v>
      </c>
      <c r="J4" s="291"/>
      <c r="K4" s="291"/>
      <c r="L4" s="291"/>
      <c r="M4" s="291"/>
      <c r="N4" s="291"/>
      <c r="O4" s="291"/>
      <c r="P4" s="291"/>
    </row>
    <row r="5" spans="1:16" ht="15" customHeight="1" thickBot="1">
      <c r="A5" s="309"/>
      <c r="B5" s="279"/>
      <c r="C5" s="282"/>
      <c r="D5" s="312"/>
      <c r="E5" s="312"/>
      <c r="F5" s="312"/>
      <c r="G5" s="312"/>
      <c r="H5" s="312"/>
      <c r="I5" s="293"/>
      <c r="J5" s="294"/>
      <c r="K5" s="294"/>
      <c r="L5" s="294"/>
      <c r="M5" s="294"/>
      <c r="N5" s="294"/>
      <c r="O5" s="294"/>
      <c r="P5" s="294"/>
    </row>
    <row r="6" spans="1:16" ht="15" customHeight="1" thickBot="1">
      <c r="A6" s="309"/>
      <c r="B6" s="279"/>
      <c r="C6" s="282"/>
      <c r="D6" s="315" t="s">
        <v>21</v>
      </c>
      <c r="E6" s="281" t="s">
        <v>22</v>
      </c>
      <c r="F6" s="296" t="s">
        <v>23</v>
      </c>
      <c r="G6" s="306"/>
      <c r="H6" s="307"/>
      <c r="I6" s="299" t="s">
        <v>14</v>
      </c>
      <c r="J6" s="308"/>
      <c r="K6" s="259" t="s">
        <v>15</v>
      </c>
      <c r="L6" s="321"/>
      <c r="M6" s="259" t="s">
        <v>16</v>
      </c>
      <c r="N6" s="321"/>
      <c r="O6" s="259" t="s">
        <v>192</v>
      </c>
      <c r="P6" s="260"/>
    </row>
    <row r="7" spans="1:16" ht="15" customHeight="1" thickBot="1">
      <c r="A7" s="309"/>
      <c r="B7" s="279"/>
      <c r="C7" s="282"/>
      <c r="D7" s="315"/>
      <c r="E7" s="282"/>
      <c r="F7" s="301" t="s">
        <v>24</v>
      </c>
      <c r="G7" s="319"/>
      <c r="H7" s="320"/>
      <c r="I7" s="261" t="s">
        <v>271</v>
      </c>
      <c r="J7" s="264" t="s">
        <v>272</v>
      </c>
      <c r="K7" s="261" t="s">
        <v>265</v>
      </c>
      <c r="L7" s="264" t="s">
        <v>266</v>
      </c>
      <c r="M7" s="261" t="s">
        <v>85</v>
      </c>
      <c r="N7" s="264" t="s">
        <v>195</v>
      </c>
      <c r="O7" s="261" t="s">
        <v>196</v>
      </c>
      <c r="P7" s="264" t="s">
        <v>197</v>
      </c>
    </row>
    <row r="8" spans="1:16" ht="15" customHeight="1" thickBot="1">
      <c r="A8" s="309"/>
      <c r="B8" s="279"/>
      <c r="C8" s="310"/>
      <c r="D8" s="316"/>
      <c r="E8" s="282"/>
      <c r="F8" s="302"/>
      <c r="G8" s="317" t="s">
        <v>81</v>
      </c>
      <c r="H8" s="313" t="s">
        <v>86</v>
      </c>
      <c r="I8" s="262"/>
      <c r="J8" s="265"/>
      <c r="K8" s="262"/>
      <c r="L8" s="265"/>
      <c r="M8" s="262"/>
      <c r="N8" s="265"/>
      <c r="O8" s="262"/>
      <c r="P8" s="265"/>
    </row>
    <row r="9" spans="1:16" ht="17.25" customHeight="1" thickBot="1">
      <c r="A9" s="309"/>
      <c r="B9" s="279"/>
      <c r="C9" s="282"/>
      <c r="D9" s="316"/>
      <c r="E9" s="282"/>
      <c r="F9" s="302"/>
      <c r="G9" s="318"/>
      <c r="H9" s="314"/>
      <c r="I9" s="262"/>
      <c r="J9" s="265"/>
      <c r="K9" s="262"/>
      <c r="L9" s="265"/>
      <c r="M9" s="262"/>
      <c r="N9" s="265"/>
      <c r="O9" s="262"/>
      <c r="P9" s="265"/>
    </row>
    <row r="10" spans="1:16" ht="15.75" customHeight="1" thickBot="1">
      <c r="A10" s="309"/>
      <c r="B10" s="279"/>
      <c r="C10" s="282"/>
      <c r="D10" s="316"/>
      <c r="E10" s="282"/>
      <c r="F10" s="302"/>
      <c r="G10" s="318"/>
      <c r="H10" s="314"/>
      <c r="I10" s="262"/>
      <c r="J10" s="265"/>
      <c r="K10" s="262"/>
      <c r="L10" s="265"/>
      <c r="M10" s="262"/>
      <c r="N10" s="265"/>
      <c r="O10" s="262"/>
      <c r="P10" s="265"/>
    </row>
    <row r="11" spans="1:16" ht="13.5" thickBot="1">
      <c r="A11" s="309"/>
      <c r="B11" s="280"/>
      <c r="C11" s="283"/>
      <c r="D11" s="316"/>
      <c r="E11" s="283"/>
      <c r="F11" s="303"/>
      <c r="G11" s="318"/>
      <c r="H11" s="314"/>
      <c r="I11" s="263"/>
      <c r="J11" s="266"/>
      <c r="K11" s="263"/>
      <c r="L11" s="266"/>
      <c r="M11" s="263"/>
      <c r="N11" s="266"/>
      <c r="O11" s="263"/>
      <c r="P11" s="266"/>
    </row>
    <row r="12" spans="1:16" s="4" customFormat="1" ht="18" customHeight="1" thickBot="1">
      <c r="A12" s="11">
        <v>1</v>
      </c>
      <c r="B12" s="12">
        <v>2</v>
      </c>
      <c r="C12" s="8">
        <v>3</v>
      </c>
      <c r="D12" s="8">
        <v>4</v>
      </c>
      <c r="E12" s="8">
        <v>5</v>
      </c>
      <c r="F12" s="8">
        <v>6</v>
      </c>
      <c r="G12" s="94">
        <v>7</v>
      </c>
      <c r="H12" s="94">
        <v>8</v>
      </c>
      <c r="I12" s="8">
        <v>9</v>
      </c>
      <c r="J12" s="169">
        <v>10</v>
      </c>
      <c r="K12" s="11">
        <v>11</v>
      </c>
      <c r="L12" s="12">
        <v>12</v>
      </c>
      <c r="M12" s="11">
        <v>13</v>
      </c>
      <c r="N12" s="12">
        <v>14</v>
      </c>
      <c r="O12" s="11">
        <v>15</v>
      </c>
      <c r="P12" s="12">
        <v>16</v>
      </c>
    </row>
    <row r="13" spans="1:16" ht="13.5" hidden="1" thickBot="1">
      <c r="A13" s="13"/>
      <c r="B13" s="14"/>
      <c r="C13" s="3"/>
      <c r="D13" s="3"/>
      <c r="E13" s="3"/>
      <c r="F13" s="3"/>
      <c r="G13" s="14"/>
      <c r="H13" s="14"/>
      <c r="I13" s="174"/>
      <c r="J13" s="3"/>
      <c r="K13" s="16"/>
      <c r="L13" s="17"/>
      <c r="M13" s="16"/>
      <c r="N13" s="17"/>
      <c r="O13" s="16"/>
      <c r="P13" s="18"/>
    </row>
    <row r="14" spans="1:16" ht="13.5" hidden="1" thickBot="1">
      <c r="A14" s="13"/>
      <c r="B14" s="14"/>
      <c r="C14" s="3"/>
      <c r="D14" s="3"/>
      <c r="E14" s="3"/>
      <c r="F14" s="3"/>
      <c r="G14" s="14"/>
      <c r="H14" s="14"/>
      <c r="I14" s="174"/>
      <c r="J14" s="3"/>
      <c r="K14" s="16"/>
      <c r="L14" s="17"/>
      <c r="M14" s="16"/>
      <c r="N14" s="17"/>
      <c r="O14" s="16"/>
      <c r="P14" s="18"/>
    </row>
    <row r="15" spans="1:16" ht="13.5" hidden="1" thickBot="1">
      <c r="A15" s="13"/>
      <c r="B15" s="14"/>
      <c r="C15" s="3"/>
      <c r="D15" s="3"/>
      <c r="E15" s="3"/>
      <c r="F15" s="3"/>
      <c r="G15" s="14"/>
      <c r="H15" s="14"/>
      <c r="I15" s="174"/>
      <c r="J15" s="3"/>
      <c r="K15" s="16"/>
      <c r="L15" s="17"/>
      <c r="M15" s="16"/>
      <c r="N15" s="17"/>
      <c r="O15" s="16"/>
      <c r="P15" s="18"/>
    </row>
    <row r="16" spans="1:16" ht="13.5" hidden="1" thickBot="1">
      <c r="A16" s="13"/>
      <c r="B16" s="14"/>
      <c r="C16" s="3"/>
      <c r="D16" s="3"/>
      <c r="E16" s="3"/>
      <c r="F16" s="3"/>
      <c r="G16" s="14"/>
      <c r="H16" s="14"/>
      <c r="I16" s="174"/>
      <c r="J16" s="3"/>
      <c r="K16" s="16"/>
      <c r="L16" s="17"/>
      <c r="M16" s="16"/>
      <c r="N16" s="17"/>
      <c r="O16" s="16"/>
      <c r="P16" s="18"/>
    </row>
    <row r="17" spans="1:17" ht="13.5" hidden="1" thickBot="1">
      <c r="A17" s="13"/>
      <c r="B17" s="14"/>
      <c r="C17" s="3"/>
      <c r="D17" s="3"/>
      <c r="E17" s="3"/>
      <c r="F17" s="3"/>
      <c r="G17" s="14"/>
      <c r="H17" s="14"/>
      <c r="I17" s="174"/>
      <c r="J17" s="3"/>
      <c r="K17" s="16"/>
      <c r="L17" s="17"/>
      <c r="M17" s="16"/>
      <c r="N17" s="17"/>
      <c r="O17" s="16"/>
      <c r="P17" s="18"/>
    </row>
    <row r="18" spans="1:17" s="138" customFormat="1" ht="45" customHeight="1" thickBot="1">
      <c r="A18" s="131" t="s">
        <v>28</v>
      </c>
      <c r="B18" s="132" t="s">
        <v>29</v>
      </c>
      <c r="C18" s="133" t="s">
        <v>267</v>
      </c>
      <c r="D18" s="134">
        <f t="shared" ref="D18:P18" si="0">SUM(D19:D23)</f>
        <v>714</v>
      </c>
      <c r="E18" s="134">
        <f t="shared" si="0"/>
        <v>238</v>
      </c>
      <c r="F18" s="134">
        <f t="shared" si="0"/>
        <v>476</v>
      </c>
      <c r="G18" s="134">
        <f t="shared" si="0"/>
        <v>338</v>
      </c>
      <c r="H18" s="134">
        <f t="shared" si="0"/>
        <v>0</v>
      </c>
      <c r="I18" s="134">
        <f t="shared" si="0"/>
        <v>0</v>
      </c>
      <c r="J18" s="134">
        <f t="shared" si="0"/>
        <v>0</v>
      </c>
      <c r="K18" s="134">
        <f t="shared" si="0"/>
        <v>64</v>
      </c>
      <c r="L18" s="134">
        <f t="shared" si="0"/>
        <v>140</v>
      </c>
      <c r="M18" s="134">
        <f t="shared" si="0"/>
        <v>156</v>
      </c>
      <c r="N18" s="134">
        <f t="shared" si="0"/>
        <v>52</v>
      </c>
      <c r="O18" s="134">
        <f t="shared" si="0"/>
        <v>32</v>
      </c>
      <c r="P18" s="134">
        <f t="shared" si="0"/>
        <v>32</v>
      </c>
    </row>
    <row r="19" spans="1:17" ht="29.25" customHeight="1" thickBot="1">
      <c r="A19" s="20" t="s">
        <v>30</v>
      </c>
      <c r="B19" s="15" t="s">
        <v>79</v>
      </c>
      <c r="C19" s="10" t="s">
        <v>151</v>
      </c>
      <c r="D19" s="21">
        <f t="shared" ref="D19:D23" si="1">E19+F19</f>
        <v>58</v>
      </c>
      <c r="E19" s="21">
        <v>10</v>
      </c>
      <c r="F19" s="21">
        <f t="shared" ref="F19:F23" si="2">K19+L19+M19+N19+O19+P19</f>
        <v>48</v>
      </c>
      <c r="G19" s="95"/>
      <c r="H19" s="95"/>
      <c r="I19" s="175"/>
      <c r="J19" s="171"/>
      <c r="K19" s="25"/>
      <c r="L19" s="26"/>
      <c r="M19" s="25">
        <v>48</v>
      </c>
      <c r="N19" s="26"/>
      <c r="O19" s="25"/>
      <c r="P19" s="27"/>
    </row>
    <row r="20" spans="1:17" ht="29.25" customHeight="1" thickBot="1">
      <c r="A20" s="20" t="s">
        <v>31</v>
      </c>
      <c r="B20" s="15" t="s">
        <v>125</v>
      </c>
      <c r="C20" s="49" t="s">
        <v>151</v>
      </c>
      <c r="D20" s="21">
        <f t="shared" si="1"/>
        <v>58</v>
      </c>
      <c r="E20" s="21">
        <v>10</v>
      </c>
      <c r="F20" s="21">
        <f t="shared" si="2"/>
        <v>48</v>
      </c>
      <c r="G20" s="95"/>
      <c r="H20" s="95"/>
      <c r="I20" s="175"/>
      <c r="J20" s="171"/>
      <c r="K20" s="25"/>
      <c r="L20" s="26">
        <v>48</v>
      </c>
      <c r="M20" s="25"/>
      <c r="N20" s="27"/>
      <c r="O20" s="25"/>
      <c r="P20" s="27"/>
    </row>
    <row r="21" spans="1:17" ht="29.25" customHeight="1" thickBot="1">
      <c r="A21" s="20" t="s">
        <v>32</v>
      </c>
      <c r="B21" s="15" t="s">
        <v>26</v>
      </c>
      <c r="C21" s="49" t="s">
        <v>162</v>
      </c>
      <c r="D21" s="21">
        <f t="shared" si="1"/>
        <v>194</v>
      </c>
      <c r="E21" s="21">
        <v>28</v>
      </c>
      <c r="F21" s="21">
        <f t="shared" si="2"/>
        <v>166</v>
      </c>
      <c r="G21" s="95">
        <v>166</v>
      </c>
      <c r="H21" s="95"/>
      <c r="I21" s="175"/>
      <c r="J21" s="171"/>
      <c r="K21" s="25">
        <v>32</v>
      </c>
      <c r="L21" s="26">
        <v>46</v>
      </c>
      <c r="M21" s="25">
        <v>30</v>
      </c>
      <c r="N21" s="27">
        <v>26</v>
      </c>
      <c r="O21" s="25">
        <v>16</v>
      </c>
      <c r="P21" s="27">
        <v>16</v>
      </c>
    </row>
    <row r="22" spans="1:17" ht="29.25" customHeight="1" thickBot="1">
      <c r="A22" s="20" t="s">
        <v>33</v>
      </c>
      <c r="B22" s="15" t="s">
        <v>27</v>
      </c>
      <c r="C22" s="49" t="s">
        <v>163</v>
      </c>
      <c r="D22" s="21">
        <f t="shared" si="1"/>
        <v>332</v>
      </c>
      <c r="E22" s="21">
        <v>166</v>
      </c>
      <c r="F22" s="21">
        <f t="shared" si="2"/>
        <v>166</v>
      </c>
      <c r="G22" s="95">
        <v>164</v>
      </c>
      <c r="H22" s="95"/>
      <c r="I22" s="175"/>
      <c r="J22" s="171"/>
      <c r="K22" s="25">
        <v>32</v>
      </c>
      <c r="L22" s="26">
        <v>46</v>
      </c>
      <c r="M22" s="25">
        <v>30</v>
      </c>
      <c r="N22" s="27">
        <v>26</v>
      </c>
      <c r="O22" s="25">
        <v>16</v>
      </c>
      <c r="P22" s="27">
        <v>16</v>
      </c>
    </row>
    <row r="23" spans="1:17" ht="29.25" customHeight="1" thickBot="1">
      <c r="A23" s="20" t="s">
        <v>116</v>
      </c>
      <c r="B23" s="130" t="s">
        <v>119</v>
      </c>
      <c r="C23" s="10" t="s">
        <v>151</v>
      </c>
      <c r="D23" s="21">
        <f t="shared" si="1"/>
        <v>72</v>
      </c>
      <c r="E23" s="21">
        <f>F23*0.5</f>
        <v>24</v>
      </c>
      <c r="F23" s="21">
        <f t="shared" si="2"/>
        <v>48</v>
      </c>
      <c r="G23" s="95">
        <v>8</v>
      </c>
      <c r="H23" s="95"/>
      <c r="I23" s="175"/>
      <c r="J23" s="171"/>
      <c r="K23" s="25"/>
      <c r="L23" s="26"/>
      <c r="M23" s="25">
        <v>48</v>
      </c>
      <c r="N23" s="26"/>
      <c r="O23" s="25"/>
      <c r="P23" s="27"/>
      <c r="Q23" s="1" t="s">
        <v>184</v>
      </c>
    </row>
    <row r="24" spans="1:17" s="139" customFormat="1" ht="36.75" customHeight="1" thickBot="1">
      <c r="A24" s="131" t="s">
        <v>34</v>
      </c>
      <c r="B24" s="132" t="s">
        <v>35</v>
      </c>
      <c r="C24" s="133" t="s">
        <v>264</v>
      </c>
      <c r="D24" s="135">
        <f>SUM(D25:D26)</f>
        <v>262</v>
      </c>
      <c r="E24" s="135">
        <f>SUM(E25:E26)</f>
        <v>88</v>
      </c>
      <c r="F24" s="135">
        <f>SUM(F25:F26)</f>
        <v>174</v>
      </c>
      <c r="G24" s="135">
        <f>SUM(G25:G26)</f>
        <v>96</v>
      </c>
      <c r="H24" s="135">
        <f t="shared" ref="H24:P24" si="3">SUM(H25:H26)</f>
        <v>0</v>
      </c>
      <c r="I24" s="135">
        <f t="shared" si="3"/>
        <v>0</v>
      </c>
      <c r="J24" s="135">
        <f t="shared" si="3"/>
        <v>0</v>
      </c>
      <c r="K24" s="135">
        <f t="shared" si="3"/>
        <v>128</v>
      </c>
      <c r="L24" s="135">
        <f t="shared" si="3"/>
        <v>46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</row>
    <row r="25" spans="1:17" ht="29.25" customHeight="1" thickBot="1">
      <c r="A25" s="20" t="s">
        <v>36</v>
      </c>
      <c r="B25" s="15" t="s">
        <v>126</v>
      </c>
      <c r="C25" s="49" t="s">
        <v>152</v>
      </c>
      <c r="D25" s="21">
        <f>E25+F25</f>
        <v>120</v>
      </c>
      <c r="E25" s="21">
        <f>F25*0.5</f>
        <v>40</v>
      </c>
      <c r="F25" s="21">
        <f>K25+L25+M25+N25+O25+P25</f>
        <v>80</v>
      </c>
      <c r="G25" s="95">
        <v>40</v>
      </c>
      <c r="H25" s="173"/>
      <c r="I25" s="168"/>
      <c r="J25" s="172"/>
      <c r="K25" s="22">
        <v>80</v>
      </c>
      <c r="L25" s="28"/>
      <c r="M25" s="29"/>
      <c r="N25" s="30"/>
      <c r="O25" s="29"/>
      <c r="P25" s="10"/>
    </row>
    <row r="26" spans="1:17" ht="29.25" customHeight="1" thickBot="1">
      <c r="A26" s="20" t="s">
        <v>37</v>
      </c>
      <c r="B26" s="15" t="s">
        <v>127</v>
      </c>
      <c r="C26" s="49" t="s">
        <v>237</v>
      </c>
      <c r="D26" s="21">
        <f>E26+F26</f>
        <v>142</v>
      </c>
      <c r="E26" s="21">
        <v>48</v>
      </c>
      <c r="F26" s="21">
        <f>K26+L26+M26+N26+O26+P26</f>
        <v>94</v>
      </c>
      <c r="G26" s="95">
        <f>32+24</f>
        <v>56</v>
      </c>
      <c r="H26" s="173"/>
      <c r="I26" s="168"/>
      <c r="J26" s="172"/>
      <c r="K26" s="22">
        <v>48</v>
      </c>
      <c r="L26" s="28">
        <v>46</v>
      </c>
      <c r="M26" s="29"/>
      <c r="N26" s="30"/>
      <c r="O26" s="29"/>
      <c r="P26" s="10"/>
    </row>
    <row r="27" spans="1:17" ht="18" customHeight="1"/>
    <row r="28" spans="1:17" ht="18" customHeight="1"/>
    <row r="29" spans="1:17" ht="18" customHeight="1"/>
    <row r="30" spans="1:17" ht="18" customHeight="1"/>
    <row r="31" spans="1:17" ht="18" customHeight="1"/>
  </sheetData>
  <mergeCells count="25">
    <mergeCell ref="A2:P2"/>
    <mergeCell ref="A4:A11"/>
    <mergeCell ref="B4:B11"/>
    <mergeCell ref="C4:C11"/>
    <mergeCell ref="D4:H5"/>
    <mergeCell ref="P7:P11"/>
    <mergeCell ref="H8:H11"/>
    <mergeCell ref="D6:D11"/>
    <mergeCell ref="E6:E11"/>
    <mergeCell ref="L7:L11"/>
    <mergeCell ref="G8:G11"/>
    <mergeCell ref="G7:H7"/>
    <mergeCell ref="K7:K11"/>
    <mergeCell ref="M7:M11"/>
    <mergeCell ref="K6:L6"/>
    <mergeCell ref="M6:N6"/>
    <mergeCell ref="I4:P5"/>
    <mergeCell ref="N7:N11"/>
    <mergeCell ref="F6:H6"/>
    <mergeCell ref="F7:F11"/>
    <mergeCell ref="O6:P6"/>
    <mergeCell ref="O7:O11"/>
    <mergeCell ref="I6:J6"/>
    <mergeCell ref="I7:I11"/>
    <mergeCell ref="J7:J11"/>
  </mergeCells>
  <conditionalFormatting sqref="F25:F26 F19:F23">
    <cfRule type="expression" dxfId="8" priority="24" stopIfTrue="1">
      <formula>#REF!+#REF!+#REF!+H19&lt;&gt;F19</formula>
    </cfRule>
  </conditionalFormatting>
  <conditionalFormatting sqref="F25:F26 F19:F23">
    <cfRule type="expression" dxfId="7" priority="26" stopIfTrue="1">
      <formula>#REF!+#REF!+G19+H19&lt;&gt;F19</formula>
    </cfRule>
  </conditionalFormatting>
  <pageMargins left="0.25" right="0.25" top="0.51" bottom="0.49" header="0.5" footer="0.5"/>
  <pageSetup paperSize="9" scale="87" orientation="landscape" r:id="rId1"/>
  <headerFooter alignWithMargins="0"/>
  <rowBreaks count="1" manualBreakCount="1">
    <brk id="3" max="15" man="1"/>
  </rowBreaks>
  <colBreaks count="1" manualBreakCount="1">
    <brk id="3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view="pageBreakPreview" zoomScale="90" zoomScaleNormal="75" zoomScaleSheetLayoutView="90" workbookViewId="0">
      <selection activeCell="I7" sqref="I7:P11"/>
    </sheetView>
  </sheetViews>
  <sheetFormatPr defaultRowHeight="12.75"/>
  <cols>
    <col min="1" max="1" width="10.85546875" style="1" customWidth="1"/>
    <col min="2" max="2" width="57" style="1" customWidth="1"/>
    <col min="3" max="3" width="14.140625" style="1" customWidth="1"/>
    <col min="4" max="6" width="7.5703125" style="1" customWidth="1"/>
    <col min="7" max="7" width="9.42578125" style="1" customWidth="1"/>
    <col min="8" max="10" width="9.28515625" style="1" customWidth="1"/>
    <col min="11" max="16" width="7.5703125" style="4" customWidth="1"/>
    <col min="17" max="16384" width="9.140625" style="1"/>
  </cols>
  <sheetData>
    <row r="1" spans="1:16" ht="16.5" customHeight="1">
      <c r="A1" s="5" t="s">
        <v>206</v>
      </c>
      <c r="B1" s="6"/>
      <c r="C1" s="6"/>
      <c r="D1" s="6"/>
      <c r="E1" s="6"/>
      <c r="F1" s="6"/>
      <c r="G1" s="6"/>
      <c r="H1" s="6"/>
      <c r="I1" s="6"/>
      <c r="J1" s="6"/>
      <c r="K1" s="9"/>
      <c r="L1" s="9"/>
      <c r="M1" s="9"/>
      <c r="N1" s="9"/>
      <c r="O1" s="9"/>
      <c r="P1" s="9"/>
    </row>
    <row r="2" spans="1:16" ht="15.75" customHeight="1">
      <c r="A2" s="273" t="s">
        <v>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.75" customHeight="1" thickBot="1">
      <c r="A4" s="309" t="s">
        <v>1</v>
      </c>
      <c r="B4" s="278" t="s">
        <v>18</v>
      </c>
      <c r="C4" s="281" t="s">
        <v>19</v>
      </c>
      <c r="D4" s="311" t="s">
        <v>20</v>
      </c>
      <c r="E4" s="311"/>
      <c r="F4" s="311"/>
      <c r="G4" s="311"/>
      <c r="H4" s="311"/>
      <c r="I4" s="290" t="s">
        <v>25</v>
      </c>
      <c r="J4" s="291"/>
      <c r="K4" s="291"/>
      <c r="L4" s="291"/>
      <c r="M4" s="291"/>
      <c r="N4" s="291"/>
      <c r="O4" s="291"/>
      <c r="P4" s="291"/>
    </row>
    <row r="5" spans="1:16" ht="15" customHeight="1" thickBot="1">
      <c r="A5" s="309"/>
      <c r="B5" s="279"/>
      <c r="C5" s="282"/>
      <c r="D5" s="312"/>
      <c r="E5" s="312"/>
      <c r="F5" s="312"/>
      <c r="G5" s="312"/>
      <c r="H5" s="312"/>
      <c r="I5" s="293"/>
      <c r="J5" s="294"/>
      <c r="K5" s="294"/>
      <c r="L5" s="294"/>
      <c r="M5" s="294"/>
      <c r="N5" s="294"/>
      <c r="O5" s="294"/>
      <c r="P5" s="294"/>
    </row>
    <row r="6" spans="1:16" ht="15" customHeight="1" thickBot="1">
      <c r="A6" s="309"/>
      <c r="B6" s="279"/>
      <c r="C6" s="282"/>
      <c r="D6" s="315" t="s">
        <v>21</v>
      </c>
      <c r="E6" s="281" t="s">
        <v>22</v>
      </c>
      <c r="F6" s="296" t="s">
        <v>23</v>
      </c>
      <c r="G6" s="306"/>
      <c r="H6" s="307"/>
      <c r="I6" s="299" t="s">
        <v>14</v>
      </c>
      <c r="J6" s="308"/>
      <c r="K6" s="259" t="s">
        <v>15</v>
      </c>
      <c r="L6" s="321"/>
      <c r="M6" s="259" t="s">
        <v>16</v>
      </c>
      <c r="N6" s="321"/>
      <c r="O6" s="259" t="s">
        <v>192</v>
      </c>
      <c r="P6" s="260"/>
    </row>
    <row r="7" spans="1:16" ht="15" customHeight="1" thickBot="1">
      <c r="A7" s="309"/>
      <c r="B7" s="279"/>
      <c r="C7" s="282"/>
      <c r="D7" s="315"/>
      <c r="E7" s="282"/>
      <c r="F7" s="301" t="s">
        <v>24</v>
      </c>
      <c r="G7" s="319"/>
      <c r="H7" s="320"/>
      <c r="I7" s="261" t="s">
        <v>271</v>
      </c>
      <c r="J7" s="264" t="s">
        <v>272</v>
      </c>
      <c r="K7" s="261" t="s">
        <v>265</v>
      </c>
      <c r="L7" s="264" t="s">
        <v>266</v>
      </c>
      <c r="M7" s="261" t="s">
        <v>85</v>
      </c>
      <c r="N7" s="264" t="s">
        <v>195</v>
      </c>
      <c r="O7" s="261" t="s">
        <v>196</v>
      </c>
      <c r="P7" s="264" t="s">
        <v>197</v>
      </c>
    </row>
    <row r="8" spans="1:16" ht="15" customHeight="1" thickBot="1">
      <c r="A8" s="309"/>
      <c r="B8" s="279"/>
      <c r="C8" s="310"/>
      <c r="D8" s="316"/>
      <c r="E8" s="282"/>
      <c r="F8" s="302"/>
      <c r="G8" s="317" t="s">
        <v>81</v>
      </c>
      <c r="H8" s="313" t="s">
        <v>86</v>
      </c>
      <c r="I8" s="262"/>
      <c r="J8" s="265"/>
      <c r="K8" s="262"/>
      <c r="L8" s="265"/>
      <c r="M8" s="262"/>
      <c r="N8" s="265"/>
      <c r="O8" s="262"/>
      <c r="P8" s="265"/>
    </row>
    <row r="9" spans="1:16" ht="17.25" customHeight="1" thickBot="1">
      <c r="A9" s="309"/>
      <c r="B9" s="279"/>
      <c r="C9" s="282"/>
      <c r="D9" s="316"/>
      <c r="E9" s="282"/>
      <c r="F9" s="302"/>
      <c r="G9" s="318"/>
      <c r="H9" s="314"/>
      <c r="I9" s="262"/>
      <c r="J9" s="265"/>
      <c r="K9" s="262"/>
      <c r="L9" s="265"/>
      <c r="M9" s="262"/>
      <c r="N9" s="265"/>
      <c r="O9" s="262"/>
      <c r="P9" s="265"/>
    </row>
    <row r="10" spans="1:16" ht="15.75" customHeight="1" thickBot="1">
      <c r="A10" s="309"/>
      <c r="B10" s="279"/>
      <c r="C10" s="282"/>
      <c r="D10" s="316"/>
      <c r="E10" s="282"/>
      <c r="F10" s="302"/>
      <c r="G10" s="318"/>
      <c r="H10" s="314"/>
      <c r="I10" s="262"/>
      <c r="J10" s="265"/>
      <c r="K10" s="262"/>
      <c r="L10" s="265"/>
      <c r="M10" s="262"/>
      <c r="N10" s="265"/>
      <c r="O10" s="262"/>
      <c r="P10" s="265"/>
    </row>
    <row r="11" spans="1:16" ht="13.5" thickBot="1">
      <c r="A11" s="309"/>
      <c r="B11" s="280"/>
      <c r="C11" s="283"/>
      <c r="D11" s="316"/>
      <c r="E11" s="283"/>
      <c r="F11" s="303"/>
      <c r="G11" s="318"/>
      <c r="H11" s="314"/>
      <c r="I11" s="263"/>
      <c r="J11" s="266"/>
      <c r="K11" s="263"/>
      <c r="L11" s="266"/>
      <c r="M11" s="263"/>
      <c r="N11" s="266"/>
      <c r="O11" s="263"/>
      <c r="P11" s="266"/>
    </row>
    <row r="12" spans="1:16" s="4" customFormat="1" ht="18" customHeight="1" thickBot="1">
      <c r="A12" s="11">
        <v>1</v>
      </c>
      <c r="B12" s="12">
        <v>2</v>
      </c>
      <c r="C12" s="8">
        <v>3</v>
      </c>
      <c r="D12" s="8">
        <v>4</v>
      </c>
      <c r="E12" s="8">
        <v>5</v>
      </c>
      <c r="F12" s="8">
        <v>6</v>
      </c>
      <c r="G12" s="94">
        <v>7</v>
      </c>
      <c r="H12" s="12">
        <v>8</v>
      </c>
      <c r="I12" s="8">
        <v>9</v>
      </c>
      <c r="J12" s="169">
        <v>10</v>
      </c>
      <c r="K12" s="11">
        <v>11</v>
      </c>
      <c r="L12" s="12">
        <v>12</v>
      </c>
      <c r="M12" s="11">
        <v>13</v>
      </c>
      <c r="N12" s="12">
        <v>14</v>
      </c>
      <c r="O12" s="11">
        <v>15</v>
      </c>
      <c r="P12" s="12">
        <v>16</v>
      </c>
    </row>
    <row r="13" spans="1:16" ht="13.5" hidden="1" thickBot="1">
      <c r="A13" s="13"/>
      <c r="B13" s="14"/>
      <c r="C13" s="3"/>
      <c r="D13" s="3"/>
      <c r="E13" s="3"/>
      <c r="F13" s="3"/>
      <c r="G13" s="14"/>
      <c r="H13" s="14"/>
      <c r="I13" s="3"/>
      <c r="J13" s="3"/>
      <c r="K13" s="16"/>
      <c r="L13" s="17"/>
      <c r="M13" s="16"/>
      <c r="N13" s="17"/>
      <c r="O13" s="16"/>
      <c r="P13" s="18"/>
    </row>
    <row r="14" spans="1:16" ht="13.5" hidden="1" thickBot="1">
      <c r="A14" s="13"/>
      <c r="B14" s="14"/>
      <c r="C14" s="3"/>
      <c r="D14" s="3"/>
      <c r="E14" s="3"/>
      <c r="F14" s="3"/>
      <c r="G14" s="14"/>
      <c r="H14" s="14"/>
      <c r="I14" s="3"/>
      <c r="J14" s="3"/>
      <c r="K14" s="16"/>
      <c r="L14" s="17"/>
      <c r="M14" s="16"/>
      <c r="N14" s="17"/>
      <c r="O14" s="16"/>
      <c r="P14" s="18"/>
    </row>
    <row r="15" spans="1:16" ht="13.5" hidden="1" thickBot="1">
      <c r="A15" s="13"/>
      <c r="B15" s="14"/>
      <c r="C15" s="3"/>
      <c r="D15" s="3"/>
      <c r="E15" s="3"/>
      <c r="F15" s="3"/>
      <c r="G15" s="14"/>
      <c r="H15" s="14"/>
      <c r="I15" s="3"/>
      <c r="J15" s="3"/>
      <c r="K15" s="16"/>
      <c r="L15" s="17"/>
      <c r="M15" s="16"/>
      <c r="N15" s="17"/>
      <c r="O15" s="16"/>
      <c r="P15" s="18"/>
    </row>
    <row r="16" spans="1:16" ht="13.5" hidden="1" thickBot="1">
      <c r="A16" s="13"/>
      <c r="B16" s="14"/>
      <c r="C16" s="3"/>
      <c r="D16" s="3"/>
      <c r="E16" s="3"/>
      <c r="F16" s="3"/>
      <c r="G16" s="14"/>
      <c r="H16" s="14"/>
      <c r="I16" s="3"/>
      <c r="J16" s="3"/>
      <c r="K16" s="16"/>
      <c r="L16" s="17"/>
      <c r="M16" s="16"/>
      <c r="N16" s="17"/>
      <c r="O16" s="16"/>
      <c r="P16" s="18"/>
    </row>
    <row r="17" spans="1:19" ht="13.5" hidden="1" thickBot="1">
      <c r="A17" s="13"/>
      <c r="B17" s="14"/>
      <c r="C17" s="3"/>
      <c r="D17" s="3"/>
      <c r="E17" s="3"/>
      <c r="F17" s="3"/>
      <c r="G17" s="14"/>
      <c r="H17" s="14"/>
      <c r="I17" s="3"/>
      <c r="J17" s="3"/>
      <c r="K17" s="16"/>
      <c r="L17" s="17"/>
      <c r="M17" s="16"/>
      <c r="N17" s="17"/>
      <c r="O17" s="16"/>
      <c r="P17" s="18"/>
    </row>
    <row r="18" spans="1:19" s="138" customFormat="1" ht="32.25" customHeight="1" thickBot="1">
      <c r="A18" s="131" t="s">
        <v>40</v>
      </c>
      <c r="B18" s="132" t="s">
        <v>41</v>
      </c>
      <c r="C18" s="133" t="s">
        <v>268</v>
      </c>
      <c r="D18" s="137">
        <f>D19+'3'!D18</f>
        <v>4422</v>
      </c>
      <c r="E18" s="137">
        <f>E19+'3'!E18</f>
        <v>1184</v>
      </c>
      <c r="F18" s="137">
        <f>F19+'3'!F18</f>
        <v>3238</v>
      </c>
      <c r="G18" s="135">
        <f>G19+'3'!G18</f>
        <v>820</v>
      </c>
      <c r="H18" s="136">
        <f>H19+'3'!H18</f>
        <v>50</v>
      </c>
      <c r="I18" s="134">
        <v>0</v>
      </c>
      <c r="J18" s="170">
        <v>0</v>
      </c>
      <c r="K18" s="137">
        <f>K19+'3'!K18</f>
        <v>384</v>
      </c>
      <c r="L18" s="136">
        <f>L19+'3'!L18</f>
        <v>642</v>
      </c>
      <c r="M18" s="137">
        <f>M19+'3'!M18</f>
        <v>420</v>
      </c>
      <c r="N18" s="136">
        <f>N19+'3'!N18</f>
        <v>812</v>
      </c>
      <c r="O18" s="137">
        <f>O19+'3'!O18</f>
        <v>544</v>
      </c>
      <c r="P18" s="136">
        <f>P19+'3'!P18</f>
        <v>436</v>
      </c>
    </row>
    <row r="19" spans="1:19" s="138" customFormat="1" ht="33.75" customHeight="1" thickBot="1">
      <c r="A19" s="131" t="s">
        <v>39</v>
      </c>
      <c r="B19" s="132" t="s">
        <v>80</v>
      </c>
      <c r="C19" s="133" t="s">
        <v>269</v>
      </c>
      <c r="D19" s="134">
        <f>SUM(D20:D38)</f>
        <v>2254</v>
      </c>
      <c r="E19" s="134">
        <f t="shared" ref="E19:P19" si="0">SUM(E20:E38)</f>
        <v>762</v>
      </c>
      <c r="F19" s="134">
        <f t="shared" si="0"/>
        <v>1492</v>
      </c>
      <c r="G19" s="134">
        <f t="shared" si="0"/>
        <v>514</v>
      </c>
      <c r="H19" s="134">
        <f t="shared" si="0"/>
        <v>20</v>
      </c>
      <c r="I19" s="134">
        <f t="shared" si="0"/>
        <v>0</v>
      </c>
      <c r="J19" s="134">
        <f t="shared" si="0"/>
        <v>0</v>
      </c>
      <c r="K19" s="134">
        <f t="shared" si="0"/>
        <v>384</v>
      </c>
      <c r="L19" s="134">
        <f t="shared" si="0"/>
        <v>642</v>
      </c>
      <c r="M19" s="134">
        <f t="shared" si="0"/>
        <v>242</v>
      </c>
      <c r="N19" s="134">
        <f t="shared" si="0"/>
        <v>176</v>
      </c>
      <c r="O19" s="134">
        <f t="shared" si="0"/>
        <v>48</v>
      </c>
      <c r="P19" s="134">
        <f t="shared" si="0"/>
        <v>0</v>
      </c>
    </row>
    <row r="20" spans="1:19" ht="27" customHeight="1" thickBot="1">
      <c r="A20" s="115" t="s">
        <v>42</v>
      </c>
      <c r="B20" s="113" t="s">
        <v>128</v>
      </c>
      <c r="C20" s="49" t="s">
        <v>153</v>
      </c>
      <c r="D20" s="21">
        <f>E20+F20</f>
        <v>194</v>
      </c>
      <c r="E20" s="21">
        <v>64</v>
      </c>
      <c r="F20" s="21">
        <f t="shared" ref="F20:F38" si="1">K20+L20+M20+N20+O20+P20</f>
        <v>130</v>
      </c>
      <c r="G20" s="106">
        <v>120</v>
      </c>
      <c r="H20" s="24"/>
      <c r="I20" s="175"/>
      <c r="J20" s="171"/>
      <c r="K20" s="25">
        <v>64</v>
      </c>
      <c r="L20" s="26">
        <v>66</v>
      </c>
      <c r="M20" s="25"/>
      <c r="N20" s="26"/>
      <c r="O20" s="25"/>
      <c r="P20" s="27"/>
    </row>
    <row r="21" spans="1:19" ht="27" customHeight="1" thickBot="1">
      <c r="A21" s="31" t="s">
        <v>43</v>
      </c>
      <c r="B21" s="112" t="s">
        <v>129</v>
      </c>
      <c r="C21" s="107" t="s">
        <v>152</v>
      </c>
      <c r="D21" s="21">
        <f t="shared" ref="D21:D33" si="2">E21+F21</f>
        <v>102</v>
      </c>
      <c r="E21" s="21">
        <f t="shared" ref="E21:E34" si="3">F21*0.5</f>
        <v>34</v>
      </c>
      <c r="F21" s="21">
        <f t="shared" si="1"/>
        <v>68</v>
      </c>
      <c r="G21" s="106">
        <v>30</v>
      </c>
      <c r="H21" s="24"/>
      <c r="I21" s="175"/>
      <c r="J21" s="171"/>
      <c r="K21" s="25"/>
      <c r="L21" s="26">
        <v>68</v>
      </c>
      <c r="M21" s="25"/>
      <c r="N21" s="26"/>
      <c r="O21" s="25"/>
      <c r="P21" s="27"/>
      <c r="R21" s="42"/>
    </row>
    <row r="22" spans="1:19" ht="27" customHeight="1" thickBot="1">
      <c r="A22" s="31" t="s">
        <v>44</v>
      </c>
      <c r="B22" s="112" t="s">
        <v>130</v>
      </c>
      <c r="C22" s="49" t="s">
        <v>153</v>
      </c>
      <c r="D22" s="21">
        <f t="shared" si="2"/>
        <v>174</v>
      </c>
      <c r="E22" s="21">
        <f t="shared" si="3"/>
        <v>58</v>
      </c>
      <c r="F22" s="21">
        <f t="shared" si="1"/>
        <v>116</v>
      </c>
      <c r="G22" s="106">
        <v>16</v>
      </c>
      <c r="H22" s="24"/>
      <c r="I22" s="175"/>
      <c r="J22" s="171"/>
      <c r="K22" s="25">
        <v>48</v>
      </c>
      <c r="L22" s="26">
        <v>68</v>
      </c>
      <c r="M22" s="25"/>
      <c r="N22" s="26"/>
      <c r="O22" s="25"/>
      <c r="P22" s="27"/>
      <c r="S22" s="42"/>
    </row>
    <row r="23" spans="1:19" ht="27" customHeight="1" thickBot="1">
      <c r="A23" s="31" t="s">
        <v>45</v>
      </c>
      <c r="B23" s="112" t="s">
        <v>131</v>
      </c>
      <c r="C23" s="10" t="s">
        <v>154</v>
      </c>
      <c r="D23" s="21">
        <f t="shared" si="2"/>
        <v>126</v>
      </c>
      <c r="E23" s="21">
        <f t="shared" si="3"/>
        <v>42</v>
      </c>
      <c r="F23" s="21">
        <f t="shared" si="1"/>
        <v>84</v>
      </c>
      <c r="G23" s="106">
        <v>10</v>
      </c>
      <c r="H23" s="24"/>
      <c r="I23" s="175"/>
      <c r="J23" s="171"/>
      <c r="K23" s="25">
        <v>84</v>
      </c>
      <c r="L23" s="26"/>
      <c r="M23" s="25"/>
      <c r="N23" s="26"/>
      <c r="O23" s="25"/>
      <c r="P23" s="27"/>
    </row>
    <row r="24" spans="1:19" ht="27" customHeight="1" thickBot="1">
      <c r="A24" s="31" t="s">
        <v>46</v>
      </c>
      <c r="B24" s="112" t="s">
        <v>132</v>
      </c>
      <c r="C24" s="10" t="s">
        <v>152</v>
      </c>
      <c r="D24" s="21">
        <f t="shared" si="2"/>
        <v>132</v>
      </c>
      <c r="E24" s="21">
        <f t="shared" si="3"/>
        <v>44</v>
      </c>
      <c r="F24" s="21">
        <f t="shared" si="1"/>
        <v>88</v>
      </c>
      <c r="G24" s="106">
        <v>26</v>
      </c>
      <c r="H24" s="24"/>
      <c r="I24" s="175"/>
      <c r="J24" s="171"/>
      <c r="K24" s="25"/>
      <c r="L24" s="26">
        <v>88</v>
      </c>
      <c r="M24" s="25"/>
      <c r="N24" s="26"/>
      <c r="O24" s="25"/>
      <c r="P24" s="27"/>
      <c r="R24" s="42"/>
    </row>
    <row r="25" spans="1:19" ht="27" customHeight="1" thickBot="1">
      <c r="A25" s="31" t="s">
        <v>47</v>
      </c>
      <c r="B25" s="112" t="s">
        <v>133</v>
      </c>
      <c r="C25" s="10" t="s">
        <v>154</v>
      </c>
      <c r="D25" s="21">
        <f t="shared" si="2"/>
        <v>162</v>
      </c>
      <c r="E25" s="21">
        <f t="shared" si="3"/>
        <v>54</v>
      </c>
      <c r="F25" s="21">
        <f t="shared" si="1"/>
        <v>108</v>
      </c>
      <c r="G25" s="106">
        <v>40</v>
      </c>
      <c r="H25" s="24"/>
      <c r="I25" s="175"/>
      <c r="J25" s="171"/>
      <c r="K25" s="25">
        <v>108</v>
      </c>
      <c r="L25" s="26"/>
      <c r="M25" s="25"/>
      <c r="N25" s="26"/>
      <c r="O25" s="25"/>
      <c r="P25" s="27"/>
    </row>
    <row r="26" spans="1:19" ht="27" customHeight="1" thickBot="1">
      <c r="A26" s="31" t="s">
        <v>48</v>
      </c>
      <c r="B26" s="112" t="s">
        <v>134</v>
      </c>
      <c r="C26" s="10" t="s">
        <v>154</v>
      </c>
      <c r="D26" s="21">
        <f t="shared" si="2"/>
        <v>104</v>
      </c>
      <c r="E26" s="21">
        <v>34</v>
      </c>
      <c r="F26" s="21">
        <f t="shared" si="1"/>
        <v>70</v>
      </c>
      <c r="G26" s="106">
        <v>12</v>
      </c>
      <c r="H26" s="24"/>
      <c r="I26" s="175"/>
      <c r="J26" s="171"/>
      <c r="K26" s="25"/>
      <c r="L26" s="26"/>
      <c r="M26" s="25">
        <v>70</v>
      </c>
      <c r="N26" s="26"/>
      <c r="O26" s="25"/>
      <c r="P26" s="27"/>
    </row>
    <row r="27" spans="1:19" ht="27" customHeight="1" thickBot="1">
      <c r="A27" s="31" t="s">
        <v>49</v>
      </c>
      <c r="B27" s="112" t="s">
        <v>135</v>
      </c>
      <c r="C27" s="10" t="s">
        <v>152</v>
      </c>
      <c r="D27" s="21">
        <f t="shared" si="2"/>
        <v>112</v>
      </c>
      <c r="E27" s="21">
        <v>38</v>
      </c>
      <c r="F27" s="21">
        <f t="shared" si="1"/>
        <v>74</v>
      </c>
      <c r="G27" s="106">
        <v>20</v>
      </c>
      <c r="H27" s="24"/>
      <c r="I27" s="175"/>
      <c r="J27" s="171"/>
      <c r="K27" s="25"/>
      <c r="L27" s="26">
        <v>74</v>
      </c>
      <c r="M27" s="25"/>
      <c r="N27" s="26"/>
      <c r="O27" s="25"/>
      <c r="P27" s="27"/>
    </row>
    <row r="28" spans="1:19" ht="27" customHeight="1" thickBot="1">
      <c r="A28" s="31" t="s">
        <v>50</v>
      </c>
      <c r="B28" s="112" t="s">
        <v>136</v>
      </c>
      <c r="C28" s="49" t="s">
        <v>164</v>
      </c>
      <c r="D28" s="21">
        <f t="shared" si="2"/>
        <v>144</v>
      </c>
      <c r="E28" s="21">
        <f t="shared" si="3"/>
        <v>48</v>
      </c>
      <c r="F28" s="21">
        <f t="shared" si="1"/>
        <v>96</v>
      </c>
      <c r="G28" s="106">
        <v>14</v>
      </c>
      <c r="H28" s="24">
        <v>20</v>
      </c>
      <c r="I28" s="175"/>
      <c r="J28" s="171"/>
      <c r="K28" s="25"/>
      <c r="L28" s="26">
        <v>36</v>
      </c>
      <c r="M28" s="25">
        <v>60</v>
      </c>
      <c r="N28" s="26"/>
      <c r="O28" s="25"/>
      <c r="P28" s="27"/>
    </row>
    <row r="29" spans="1:19" ht="32.25" customHeight="1" thickBot="1">
      <c r="A29" s="31" t="s">
        <v>51</v>
      </c>
      <c r="B29" s="112" t="s">
        <v>137</v>
      </c>
      <c r="C29" s="10" t="s">
        <v>154</v>
      </c>
      <c r="D29" s="21">
        <f t="shared" si="2"/>
        <v>96</v>
      </c>
      <c r="E29" s="21">
        <f t="shared" si="3"/>
        <v>32</v>
      </c>
      <c r="F29" s="21">
        <f t="shared" si="1"/>
        <v>64</v>
      </c>
      <c r="G29" s="106">
        <v>14</v>
      </c>
      <c r="H29" s="24"/>
      <c r="I29" s="175"/>
      <c r="J29" s="171"/>
      <c r="K29" s="25"/>
      <c r="L29" s="26"/>
      <c r="M29" s="25"/>
      <c r="N29" s="26">
        <v>64</v>
      </c>
      <c r="O29" s="25"/>
      <c r="P29" s="27"/>
    </row>
    <row r="30" spans="1:19" ht="38.25" customHeight="1" thickBot="1">
      <c r="A30" s="31" t="s">
        <v>52</v>
      </c>
      <c r="B30" s="112" t="s">
        <v>138</v>
      </c>
      <c r="C30" s="10" t="s">
        <v>213</v>
      </c>
      <c r="D30" s="21">
        <f t="shared" si="2"/>
        <v>90</v>
      </c>
      <c r="E30" s="21">
        <f t="shared" si="3"/>
        <v>30</v>
      </c>
      <c r="F30" s="21">
        <f t="shared" si="1"/>
        <v>60</v>
      </c>
      <c r="G30" s="106">
        <v>24</v>
      </c>
      <c r="H30" s="24"/>
      <c r="I30" s="175"/>
      <c r="J30" s="171"/>
      <c r="K30" s="25"/>
      <c r="L30" s="26">
        <v>60</v>
      </c>
      <c r="M30" s="25"/>
      <c r="N30" s="26"/>
      <c r="O30" s="25"/>
      <c r="P30" s="27"/>
      <c r="R30" s="42"/>
    </row>
    <row r="31" spans="1:19" ht="36" customHeight="1" thickBot="1">
      <c r="A31" s="31" t="s">
        <v>53</v>
      </c>
      <c r="B31" s="112" t="s">
        <v>156</v>
      </c>
      <c r="C31" s="49" t="s">
        <v>270</v>
      </c>
      <c r="D31" s="21">
        <f t="shared" si="2"/>
        <v>132</v>
      </c>
      <c r="E31" s="21">
        <v>44</v>
      </c>
      <c r="F31" s="21">
        <f t="shared" si="1"/>
        <v>88</v>
      </c>
      <c r="G31" s="106">
        <v>24</v>
      </c>
      <c r="H31" s="24"/>
      <c r="I31" s="175"/>
      <c r="J31" s="171"/>
      <c r="K31" s="25"/>
      <c r="L31" s="26"/>
      <c r="M31" s="25"/>
      <c r="N31" s="26">
        <v>40</v>
      </c>
      <c r="O31" s="25">
        <v>48</v>
      </c>
      <c r="P31" s="27"/>
    </row>
    <row r="32" spans="1:19" ht="27" customHeight="1" thickBot="1">
      <c r="A32" s="31" t="s">
        <v>83</v>
      </c>
      <c r="B32" s="113" t="s">
        <v>157</v>
      </c>
      <c r="C32" s="10" t="s">
        <v>151</v>
      </c>
      <c r="D32" s="21">
        <f t="shared" si="2"/>
        <v>64</v>
      </c>
      <c r="E32" s="21">
        <v>22</v>
      </c>
      <c r="F32" s="21">
        <f t="shared" si="1"/>
        <v>42</v>
      </c>
      <c r="G32" s="106">
        <v>18</v>
      </c>
      <c r="H32" s="24"/>
      <c r="I32" s="175"/>
      <c r="J32" s="171"/>
      <c r="K32" s="25"/>
      <c r="L32" s="26"/>
      <c r="M32" s="25"/>
      <c r="N32" s="26">
        <v>42</v>
      </c>
      <c r="O32" s="25"/>
      <c r="P32" s="27"/>
    </row>
    <row r="33" spans="1:19" ht="27" customHeight="1" thickBot="1">
      <c r="A33" s="31" t="s">
        <v>117</v>
      </c>
      <c r="B33" s="114" t="s">
        <v>115</v>
      </c>
      <c r="C33" s="49" t="s">
        <v>164</v>
      </c>
      <c r="D33" s="21">
        <f t="shared" si="2"/>
        <v>102</v>
      </c>
      <c r="E33" s="21">
        <f t="shared" si="3"/>
        <v>34</v>
      </c>
      <c r="F33" s="21">
        <f t="shared" si="1"/>
        <v>68</v>
      </c>
      <c r="G33" s="106">
        <v>48</v>
      </c>
      <c r="H33" s="24"/>
      <c r="I33" s="175"/>
      <c r="J33" s="171"/>
      <c r="K33" s="25"/>
      <c r="L33" s="26"/>
      <c r="M33" s="25">
        <v>38</v>
      </c>
      <c r="N33" s="26">
        <v>30</v>
      </c>
      <c r="O33" s="25"/>
      <c r="P33" s="27"/>
      <c r="R33" s="42">
        <f>SUM(F20:F33)</f>
        <v>1156</v>
      </c>
    </row>
    <row r="34" spans="1:19" ht="27" customHeight="1" thickBot="1">
      <c r="A34" s="31" t="s">
        <v>121</v>
      </c>
      <c r="B34" s="140" t="s">
        <v>148</v>
      </c>
      <c r="C34" s="10" t="s">
        <v>154</v>
      </c>
      <c r="D34" s="21">
        <f>E34+F34</f>
        <v>120</v>
      </c>
      <c r="E34" s="21">
        <f t="shared" si="3"/>
        <v>40</v>
      </c>
      <c r="F34" s="21">
        <f t="shared" si="1"/>
        <v>80</v>
      </c>
      <c r="G34" s="106">
        <v>40</v>
      </c>
      <c r="H34" s="24"/>
      <c r="I34" s="175"/>
      <c r="J34" s="171"/>
      <c r="K34" s="25">
        <v>80</v>
      </c>
      <c r="L34" s="26"/>
      <c r="M34" s="25"/>
      <c r="N34" s="26"/>
      <c r="O34" s="25"/>
      <c r="P34" s="27"/>
      <c r="Q34" s="1" t="s">
        <v>184</v>
      </c>
    </row>
    <row r="35" spans="1:19" ht="27" customHeight="1" thickBot="1">
      <c r="A35" s="31" t="s">
        <v>122</v>
      </c>
      <c r="B35" s="140" t="s">
        <v>149</v>
      </c>
      <c r="C35" s="10" t="s">
        <v>151</v>
      </c>
      <c r="D35" s="21">
        <f>E35+F35</f>
        <v>98</v>
      </c>
      <c r="E35" s="21">
        <v>32</v>
      </c>
      <c r="F35" s="21">
        <f t="shared" si="1"/>
        <v>66</v>
      </c>
      <c r="G35" s="106">
        <v>10</v>
      </c>
      <c r="H35" s="24"/>
      <c r="I35" s="175"/>
      <c r="J35" s="171"/>
      <c r="K35" s="25"/>
      <c r="L35" s="26">
        <v>66</v>
      </c>
      <c r="M35" s="25"/>
      <c r="N35" s="26"/>
      <c r="O35" s="25"/>
      <c r="P35" s="27"/>
      <c r="Q35" s="1" t="s">
        <v>184</v>
      </c>
    </row>
    <row r="36" spans="1:19" ht="27" customHeight="1" thickBot="1">
      <c r="A36" s="31" t="s">
        <v>123</v>
      </c>
      <c r="B36" s="140" t="s">
        <v>150</v>
      </c>
      <c r="C36" s="10" t="s">
        <v>152</v>
      </c>
      <c r="D36" s="21">
        <f>E36+F36</f>
        <v>106</v>
      </c>
      <c r="E36" s="21">
        <v>36</v>
      </c>
      <c r="F36" s="21">
        <f t="shared" si="1"/>
        <v>70</v>
      </c>
      <c r="G36" s="106">
        <v>24</v>
      </c>
      <c r="H36" s="24"/>
      <c r="I36" s="175"/>
      <c r="J36" s="171"/>
      <c r="K36" s="25"/>
      <c r="L36" s="26">
        <v>70</v>
      </c>
      <c r="M36" s="25"/>
      <c r="N36" s="26"/>
      <c r="O36" s="25"/>
      <c r="P36" s="27"/>
      <c r="Q36" s="1" t="s">
        <v>184</v>
      </c>
    </row>
    <row r="37" spans="1:19" ht="27" customHeight="1" thickBot="1">
      <c r="A37" s="31" t="s">
        <v>124</v>
      </c>
      <c r="B37" s="140" t="s">
        <v>155</v>
      </c>
      <c r="C37" s="10" t="s">
        <v>151</v>
      </c>
      <c r="D37" s="21">
        <f>E37+F37</f>
        <v>112</v>
      </c>
      <c r="E37" s="21">
        <v>38</v>
      </c>
      <c r="F37" s="21">
        <f t="shared" ref="F37" si="4">K37+L37+M37+N37+O37+P37</f>
        <v>74</v>
      </c>
      <c r="G37" s="106">
        <v>12</v>
      </c>
      <c r="H37" s="24"/>
      <c r="I37" s="175"/>
      <c r="J37" s="171"/>
      <c r="K37" s="25"/>
      <c r="L37" s="26"/>
      <c r="M37" s="25">
        <v>74</v>
      </c>
      <c r="N37" s="26"/>
      <c r="O37" s="25"/>
      <c r="P37" s="27"/>
    </row>
    <row r="38" spans="1:19" ht="27" customHeight="1" thickBot="1">
      <c r="A38" s="31" t="s">
        <v>262</v>
      </c>
      <c r="B38" s="140" t="s">
        <v>263</v>
      </c>
      <c r="C38" s="10" t="s">
        <v>151</v>
      </c>
      <c r="D38" s="21">
        <f>E38+F38</f>
        <v>84</v>
      </c>
      <c r="E38" s="21">
        <v>38</v>
      </c>
      <c r="F38" s="21">
        <f t="shared" si="1"/>
        <v>46</v>
      </c>
      <c r="G38" s="106">
        <v>12</v>
      </c>
      <c r="H38" s="24"/>
      <c r="I38" s="175"/>
      <c r="J38" s="171"/>
      <c r="K38" s="25"/>
      <c r="L38" s="26">
        <v>46</v>
      </c>
      <c r="M38" s="25"/>
      <c r="N38" s="26"/>
      <c r="O38" s="25"/>
      <c r="P38" s="27"/>
      <c r="Q38" s="1" t="s">
        <v>184</v>
      </c>
    </row>
    <row r="39" spans="1:19" ht="18" customHeight="1">
      <c r="S39" s="42">
        <f>F34+F35+F36+F38</f>
        <v>262</v>
      </c>
    </row>
    <row r="40" spans="1:19" ht="18" customHeight="1">
      <c r="S40" s="42">
        <f>R33+S39</f>
        <v>1418</v>
      </c>
    </row>
    <row r="41" spans="1:19" ht="18" customHeight="1"/>
    <row r="42" spans="1:19" ht="18" customHeight="1"/>
    <row r="43" spans="1:19" ht="18" customHeight="1">
      <c r="K43" s="1"/>
      <c r="L43" s="1"/>
      <c r="M43" s="1"/>
      <c r="N43" s="1"/>
      <c r="O43" s="1"/>
      <c r="P43" s="1"/>
    </row>
    <row r="44" spans="1:19" ht="18" customHeight="1">
      <c r="K44" s="1"/>
      <c r="L44" s="1"/>
      <c r="M44" s="1"/>
      <c r="N44" s="1"/>
      <c r="O44" s="1"/>
      <c r="P44" s="1"/>
    </row>
    <row r="45" spans="1:19" ht="18" customHeight="1">
      <c r="K45" s="1"/>
      <c r="L45" s="1"/>
      <c r="M45" s="1"/>
      <c r="N45" s="1"/>
      <c r="O45" s="1"/>
      <c r="P45" s="1"/>
    </row>
  </sheetData>
  <mergeCells count="25">
    <mergeCell ref="A2:P2"/>
    <mergeCell ref="A4:A11"/>
    <mergeCell ref="B4:B11"/>
    <mergeCell ref="C4:C11"/>
    <mergeCell ref="D4:H5"/>
    <mergeCell ref="P7:P11"/>
    <mergeCell ref="H8:H11"/>
    <mergeCell ref="D6:D11"/>
    <mergeCell ref="E6:E11"/>
    <mergeCell ref="L7:L11"/>
    <mergeCell ref="G8:G11"/>
    <mergeCell ref="G7:H7"/>
    <mergeCell ref="K7:K11"/>
    <mergeCell ref="M7:M11"/>
    <mergeCell ref="K6:L6"/>
    <mergeCell ref="M6:N6"/>
    <mergeCell ref="F6:H6"/>
    <mergeCell ref="F7:F11"/>
    <mergeCell ref="O6:P6"/>
    <mergeCell ref="O7:O11"/>
    <mergeCell ref="I4:P5"/>
    <mergeCell ref="I6:J6"/>
    <mergeCell ref="I7:I11"/>
    <mergeCell ref="J7:J11"/>
    <mergeCell ref="N7:N11"/>
  </mergeCells>
  <conditionalFormatting sqref="F20:F38">
    <cfRule type="expression" dxfId="6" priority="8" stopIfTrue="1">
      <formula>#REF!+#REF!+#REF!+H20&lt;&gt;F20</formula>
    </cfRule>
  </conditionalFormatting>
  <conditionalFormatting sqref="F20:F38">
    <cfRule type="expression" dxfId="5" priority="9" stopIfTrue="1">
      <formula>#REF!+#REF!+G20+H20&lt;&gt;F20</formula>
    </cfRule>
  </conditionalFormatting>
  <pageMargins left="0.25" right="0.25" top="0.51" bottom="0.49" header="0.5" footer="0.5"/>
  <pageSetup paperSize="9" scale="66" orientation="landscape" r:id="rId1"/>
  <headerFooter alignWithMargins="0"/>
  <rowBreaks count="1" manualBreakCount="1">
    <brk id="3" max="15" man="1"/>
  </rowBreaks>
  <colBreaks count="1" manualBreakCount="1">
    <brk id="3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75" workbookViewId="0">
      <selection activeCell="I7" sqref="I7:P11"/>
    </sheetView>
  </sheetViews>
  <sheetFormatPr defaultRowHeight="12.75"/>
  <cols>
    <col min="1" max="1" width="11.5703125" style="1" customWidth="1"/>
    <col min="2" max="2" width="67.42578125" style="1" customWidth="1"/>
    <col min="3" max="3" width="13.5703125" style="1" customWidth="1"/>
    <col min="4" max="6" width="7.5703125" style="1" customWidth="1"/>
    <col min="7" max="7" width="9.42578125" style="1" customWidth="1"/>
    <col min="8" max="10" width="9.28515625" style="1" customWidth="1"/>
    <col min="11" max="16" width="7.5703125" style="4" customWidth="1"/>
    <col min="17" max="16384" width="9.140625" style="1"/>
  </cols>
  <sheetData>
    <row r="1" spans="1:16" ht="16.5" customHeight="1">
      <c r="A1" s="5" t="s">
        <v>207</v>
      </c>
      <c r="B1" s="6"/>
      <c r="C1" s="6"/>
      <c r="D1" s="6"/>
      <c r="E1" s="6"/>
      <c r="F1" s="6"/>
      <c r="G1" s="6"/>
      <c r="H1" s="6"/>
      <c r="I1" s="6"/>
      <c r="J1" s="6"/>
      <c r="K1" s="9"/>
      <c r="L1" s="9"/>
      <c r="M1" s="9"/>
      <c r="N1" s="9"/>
      <c r="O1" s="9"/>
      <c r="P1" s="9"/>
    </row>
    <row r="2" spans="1:16" ht="15.75" customHeight="1">
      <c r="A2" s="273" t="s">
        <v>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.75" customHeight="1" thickBot="1">
      <c r="A4" s="309" t="s">
        <v>1</v>
      </c>
      <c r="B4" s="278" t="s">
        <v>18</v>
      </c>
      <c r="C4" s="281" t="s">
        <v>19</v>
      </c>
      <c r="D4" s="311" t="s">
        <v>20</v>
      </c>
      <c r="E4" s="311"/>
      <c r="F4" s="311"/>
      <c r="G4" s="311"/>
      <c r="H4" s="311"/>
      <c r="I4" s="290" t="s">
        <v>25</v>
      </c>
      <c r="J4" s="291"/>
      <c r="K4" s="291"/>
      <c r="L4" s="291"/>
      <c r="M4" s="291"/>
      <c r="N4" s="291"/>
      <c r="O4" s="291"/>
      <c r="P4" s="291"/>
    </row>
    <row r="5" spans="1:16" ht="15" customHeight="1" thickBot="1">
      <c r="A5" s="309"/>
      <c r="B5" s="279"/>
      <c r="C5" s="282"/>
      <c r="D5" s="312"/>
      <c r="E5" s="312"/>
      <c r="F5" s="312"/>
      <c r="G5" s="312"/>
      <c r="H5" s="312"/>
      <c r="I5" s="293"/>
      <c r="J5" s="294"/>
      <c r="K5" s="294"/>
      <c r="L5" s="294"/>
      <c r="M5" s="294"/>
      <c r="N5" s="294"/>
      <c r="O5" s="294"/>
      <c r="P5" s="294"/>
    </row>
    <row r="6" spans="1:16" ht="15" customHeight="1" thickBot="1">
      <c r="A6" s="309"/>
      <c r="B6" s="279"/>
      <c r="C6" s="282"/>
      <c r="D6" s="315" t="s">
        <v>21</v>
      </c>
      <c r="E6" s="281" t="s">
        <v>22</v>
      </c>
      <c r="F6" s="296" t="s">
        <v>23</v>
      </c>
      <c r="G6" s="306"/>
      <c r="H6" s="307"/>
      <c r="I6" s="299" t="s">
        <v>14</v>
      </c>
      <c r="J6" s="308"/>
      <c r="K6" s="259" t="s">
        <v>15</v>
      </c>
      <c r="L6" s="321"/>
      <c r="M6" s="259" t="s">
        <v>16</v>
      </c>
      <c r="N6" s="321"/>
      <c r="O6" s="259" t="s">
        <v>192</v>
      </c>
      <c r="P6" s="260"/>
    </row>
    <row r="7" spans="1:16" ht="15" customHeight="1" thickBot="1">
      <c r="A7" s="309"/>
      <c r="B7" s="279"/>
      <c r="C7" s="282"/>
      <c r="D7" s="315"/>
      <c r="E7" s="282"/>
      <c r="F7" s="301" t="s">
        <v>24</v>
      </c>
      <c r="G7" s="319"/>
      <c r="H7" s="320"/>
      <c r="I7" s="261" t="s">
        <v>271</v>
      </c>
      <c r="J7" s="264" t="s">
        <v>272</v>
      </c>
      <c r="K7" s="261" t="s">
        <v>265</v>
      </c>
      <c r="L7" s="264" t="s">
        <v>266</v>
      </c>
      <c r="M7" s="261" t="s">
        <v>85</v>
      </c>
      <c r="N7" s="264" t="s">
        <v>195</v>
      </c>
      <c r="O7" s="261" t="s">
        <v>196</v>
      </c>
      <c r="P7" s="264" t="s">
        <v>197</v>
      </c>
    </row>
    <row r="8" spans="1:16" ht="15" customHeight="1" thickBot="1">
      <c r="A8" s="309"/>
      <c r="B8" s="279"/>
      <c r="C8" s="310"/>
      <c r="D8" s="316"/>
      <c r="E8" s="282"/>
      <c r="F8" s="302"/>
      <c r="G8" s="317" t="s">
        <v>81</v>
      </c>
      <c r="H8" s="313" t="s">
        <v>86</v>
      </c>
      <c r="I8" s="262"/>
      <c r="J8" s="265"/>
      <c r="K8" s="262"/>
      <c r="L8" s="265"/>
      <c r="M8" s="262"/>
      <c r="N8" s="265"/>
      <c r="O8" s="262"/>
      <c r="P8" s="265"/>
    </row>
    <row r="9" spans="1:16" ht="17.25" customHeight="1" thickBot="1">
      <c r="A9" s="309"/>
      <c r="B9" s="279"/>
      <c r="C9" s="282"/>
      <c r="D9" s="316"/>
      <c r="E9" s="282"/>
      <c r="F9" s="302"/>
      <c r="G9" s="318"/>
      <c r="H9" s="314"/>
      <c r="I9" s="262"/>
      <c r="J9" s="265"/>
      <c r="K9" s="262"/>
      <c r="L9" s="265"/>
      <c r="M9" s="262"/>
      <c r="N9" s="265"/>
      <c r="O9" s="262"/>
      <c r="P9" s="265"/>
    </row>
    <row r="10" spans="1:16" ht="15.75" customHeight="1" thickBot="1">
      <c r="A10" s="309"/>
      <c r="B10" s="279"/>
      <c r="C10" s="282"/>
      <c r="D10" s="316"/>
      <c r="E10" s="282"/>
      <c r="F10" s="302"/>
      <c r="G10" s="318"/>
      <c r="H10" s="314"/>
      <c r="I10" s="262"/>
      <c r="J10" s="265"/>
      <c r="K10" s="262"/>
      <c r="L10" s="265"/>
      <c r="M10" s="262"/>
      <c r="N10" s="265"/>
      <c r="O10" s="262"/>
      <c r="P10" s="265"/>
    </row>
    <row r="11" spans="1:16" ht="13.5" thickBot="1">
      <c r="A11" s="309"/>
      <c r="B11" s="280"/>
      <c r="C11" s="283"/>
      <c r="D11" s="316"/>
      <c r="E11" s="283"/>
      <c r="F11" s="303"/>
      <c r="G11" s="318"/>
      <c r="H11" s="314"/>
      <c r="I11" s="263"/>
      <c r="J11" s="266"/>
      <c r="K11" s="263"/>
      <c r="L11" s="266"/>
      <c r="M11" s="263"/>
      <c r="N11" s="266"/>
      <c r="O11" s="263"/>
      <c r="P11" s="266"/>
    </row>
    <row r="12" spans="1:16" s="4" customFormat="1" ht="18" customHeight="1" thickBot="1">
      <c r="A12" s="11">
        <v>1</v>
      </c>
      <c r="B12" s="12">
        <v>2</v>
      </c>
      <c r="C12" s="8">
        <v>3</v>
      </c>
      <c r="D12" s="8">
        <v>4</v>
      </c>
      <c r="E12" s="8">
        <v>5</v>
      </c>
      <c r="F12" s="8">
        <v>6</v>
      </c>
      <c r="G12" s="94">
        <v>7</v>
      </c>
      <c r="H12" s="12">
        <v>8</v>
      </c>
      <c r="I12" s="8">
        <v>9</v>
      </c>
      <c r="J12" s="169">
        <v>10</v>
      </c>
      <c r="K12" s="11">
        <v>11</v>
      </c>
      <c r="L12" s="12">
        <v>12</v>
      </c>
      <c r="M12" s="11">
        <v>13</v>
      </c>
      <c r="N12" s="12">
        <v>14</v>
      </c>
      <c r="O12" s="11">
        <v>15</v>
      </c>
      <c r="P12" s="12">
        <v>16</v>
      </c>
    </row>
    <row r="13" spans="1:16" ht="13.5" hidden="1" thickBot="1">
      <c r="A13" s="13"/>
      <c r="B13" s="14"/>
      <c r="C13" s="3"/>
      <c r="D13" s="3"/>
      <c r="E13" s="3"/>
      <c r="F13" s="3"/>
      <c r="G13" s="14"/>
      <c r="H13" s="14"/>
      <c r="I13" s="3"/>
      <c r="J13" s="3"/>
      <c r="K13" s="16"/>
      <c r="L13" s="17"/>
      <c r="M13" s="16"/>
      <c r="N13" s="17"/>
      <c r="O13" s="16"/>
      <c r="P13" s="18"/>
    </row>
    <row r="14" spans="1:16" ht="13.5" hidden="1" thickBot="1">
      <c r="A14" s="13"/>
      <c r="B14" s="14"/>
      <c r="C14" s="3"/>
      <c r="D14" s="3"/>
      <c r="E14" s="3"/>
      <c r="F14" s="3"/>
      <c r="G14" s="14"/>
      <c r="H14" s="14"/>
      <c r="I14" s="3"/>
      <c r="J14" s="3"/>
      <c r="K14" s="16"/>
      <c r="L14" s="17"/>
      <c r="M14" s="16"/>
      <c r="N14" s="17"/>
      <c r="O14" s="16"/>
      <c r="P14" s="18"/>
    </row>
    <row r="15" spans="1:16" ht="13.5" hidden="1" thickBot="1">
      <c r="A15" s="13"/>
      <c r="B15" s="14"/>
      <c r="C15" s="3"/>
      <c r="D15" s="3"/>
      <c r="E15" s="3"/>
      <c r="F15" s="3"/>
      <c r="G15" s="14"/>
      <c r="H15" s="14"/>
      <c r="I15" s="3"/>
      <c r="J15" s="3"/>
      <c r="K15" s="16"/>
      <c r="L15" s="17"/>
      <c r="M15" s="16"/>
      <c r="N15" s="17"/>
      <c r="O15" s="16"/>
      <c r="P15" s="18"/>
    </row>
    <row r="16" spans="1:16" ht="13.5" hidden="1" thickBot="1">
      <c r="A16" s="13"/>
      <c r="B16" s="14"/>
      <c r="C16" s="3"/>
      <c r="D16" s="3"/>
      <c r="E16" s="3"/>
      <c r="F16" s="3"/>
      <c r="G16" s="14"/>
      <c r="H16" s="14"/>
      <c r="I16" s="3"/>
      <c r="J16" s="3"/>
      <c r="K16" s="16"/>
      <c r="L16" s="17"/>
      <c r="M16" s="16"/>
      <c r="N16" s="17"/>
      <c r="O16" s="16"/>
      <c r="P16" s="18"/>
    </row>
    <row r="17" spans="1:19" ht="13.5" hidden="1" thickBot="1">
      <c r="A17" s="13"/>
      <c r="B17" s="14"/>
      <c r="C17" s="3"/>
      <c r="D17" s="3"/>
      <c r="E17" s="3"/>
      <c r="F17" s="3"/>
      <c r="G17" s="14"/>
      <c r="H17" s="14"/>
      <c r="I17" s="3"/>
      <c r="J17" s="3"/>
      <c r="K17" s="16"/>
      <c r="L17" s="17"/>
      <c r="M17" s="16"/>
      <c r="N17" s="17"/>
      <c r="O17" s="16"/>
      <c r="P17" s="18"/>
    </row>
    <row r="18" spans="1:19" s="138" customFormat="1" ht="45" customHeight="1" thickBot="1">
      <c r="A18" s="131" t="s">
        <v>54</v>
      </c>
      <c r="B18" s="132" t="s">
        <v>55</v>
      </c>
      <c r="C18" s="133" t="s">
        <v>215</v>
      </c>
      <c r="D18" s="137">
        <f>D19+D24+D27+D31+'4'!D18</f>
        <v>2168</v>
      </c>
      <c r="E18" s="137">
        <f>E19+E24+E27+E31+'4'!E18</f>
        <v>422</v>
      </c>
      <c r="F18" s="137">
        <f>F19+F24+F27+F31+'4'!F18</f>
        <v>1746</v>
      </c>
      <c r="G18" s="135">
        <f>G19+G24+G27+G31+'4'!G18</f>
        <v>306</v>
      </c>
      <c r="H18" s="136">
        <f>H19+H24+H27+H31+'4'!H18</f>
        <v>30</v>
      </c>
      <c r="I18" s="134">
        <v>0</v>
      </c>
      <c r="J18" s="170">
        <v>0</v>
      </c>
      <c r="K18" s="137">
        <f>K19+K24+K27+K31+'4'!K18</f>
        <v>0</v>
      </c>
      <c r="L18" s="136">
        <f>L19+L24+L27+L31+'4'!L18</f>
        <v>0</v>
      </c>
      <c r="M18" s="137">
        <f>M19+M24+M27+M31+'4'!M18</f>
        <v>178</v>
      </c>
      <c r="N18" s="136">
        <f>N19+N24+N27+N31+'4'!N18</f>
        <v>636</v>
      </c>
      <c r="O18" s="137">
        <f>O19+O24+O27+O31+'4'!O18</f>
        <v>496</v>
      </c>
      <c r="P18" s="136">
        <f>P19+P24+P27+P31+'4'!P18</f>
        <v>436</v>
      </c>
    </row>
    <row r="19" spans="1:19" s="139" customFormat="1" ht="39" customHeight="1" thickBot="1">
      <c r="A19" s="141" t="s">
        <v>56</v>
      </c>
      <c r="B19" s="142" t="s">
        <v>139</v>
      </c>
      <c r="C19" s="143" t="s">
        <v>216</v>
      </c>
      <c r="D19" s="144">
        <f>D20+D21+D22+D23</f>
        <v>998</v>
      </c>
      <c r="E19" s="144">
        <f>E20+E21+E22+E23</f>
        <v>236</v>
      </c>
      <c r="F19" s="144">
        <f>F20+F21+F22+F23</f>
        <v>762</v>
      </c>
      <c r="G19" s="144">
        <f t="shared" ref="G19:P19" si="0">G20+G21+G22+G23</f>
        <v>182</v>
      </c>
      <c r="H19" s="144">
        <f t="shared" si="0"/>
        <v>30</v>
      </c>
      <c r="I19" s="144">
        <f t="shared" si="0"/>
        <v>0</v>
      </c>
      <c r="J19" s="144">
        <f t="shared" si="0"/>
        <v>0</v>
      </c>
      <c r="K19" s="144">
        <f t="shared" si="0"/>
        <v>0</v>
      </c>
      <c r="L19" s="144">
        <f t="shared" si="0"/>
        <v>0</v>
      </c>
      <c r="M19" s="144">
        <f t="shared" si="0"/>
        <v>178</v>
      </c>
      <c r="N19" s="144">
        <f t="shared" si="0"/>
        <v>224</v>
      </c>
      <c r="O19" s="144">
        <f t="shared" si="0"/>
        <v>360</v>
      </c>
      <c r="P19" s="144">
        <f t="shared" si="0"/>
        <v>0</v>
      </c>
    </row>
    <row r="20" spans="1:19" s="59" customFormat="1" ht="28.5" customHeight="1" thickBot="1">
      <c r="A20" s="58" t="s">
        <v>57</v>
      </c>
      <c r="B20" s="110" t="s">
        <v>140</v>
      </c>
      <c r="C20" s="186" t="s">
        <v>211</v>
      </c>
      <c r="D20" s="21">
        <f>E20+F20</f>
        <v>528</v>
      </c>
      <c r="E20" s="21">
        <f>F20*0.5</f>
        <v>176</v>
      </c>
      <c r="F20" s="21">
        <f>K20+L20+M20+N20+O20+P20</f>
        <v>352</v>
      </c>
      <c r="G20" s="23">
        <v>120</v>
      </c>
      <c r="H20" s="24">
        <v>30</v>
      </c>
      <c r="I20" s="175"/>
      <c r="J20" s="171"/>
      <c r="K20" s="43"/>
      <c r="L20" s="44"/>
      <c r="M20" s="43">
        <v>142</v>
      </c>
      <c r="N20" s="44">
        <v>130</v>
      </c>
      <c r="O20" s="43">
        <v>80</v>
      </c>
      <c r="P20" s="45"/>
      <c r="Q20" s="104"/>
      <c r="R20" s="104"/>
      <c r="S20" s="104"/>
    </row>
    <row r="21" spans="1:19" s="59" customFormat="1" ht="35.25" customHeight="1" thickBot="1">
      <c r="A21" s="58" t="s">
        <v>82</v>
      </c>
      <c r="B21" s="19" t="s">
        <v>141</v>
      </c>
      <c r="C21" s="186" t="s">
        <v>212</v>
      </c>
      <c r="D21" s="21">
        <f>E21+F21</f>
        <v>182</v>
      </c>
      <c r="E21" s="21">
        <v>60</v>
      </c>
      <c r="F21" s="21">
        <f>K21+L21+M21+N21+O21+P21</f>
        <v>122</v>
      </c>
      <c r="G21" s="23">
        <v>62</v>
      </c>
      <c r="H21" s="24"/>
      <c r="I21" s="175"/>
      <c r="J21" s="171"/>
      <c r="K21" s="43"/>
      <c r="L21" s="44"/>
      <c r="M21" s="43"/>
      <c r="N21" s="44">
        <v>58</v>
      </c>
      <c r="O21" s="43">
        <v>64</v>
      </c>
      <c r="P21" s="45"/>
      <c r="R21" s="104"/>
    </row>
    <row r="22" spans="1:19" s="59" customFormat="1" ht="32.25" customHeight="1" thickBot="1">
      <c r="A22" s="60" t="s">
        <v>120</v>
      </c>
      <c r="B22" s="39" t="s">
        <v>8</v>
      </c>
      <c r="C22" s="61" t="s">
        <v>221</v>
      </c>
      <c r="D22" s="40">
        <f>E22+F22</f>
        <v>108</v>
      </c>
      <c r="E22" s="21"/>
      <c r="F22" s="40">
        <f>SUM(I22:P22)</f>
        <v>108</v>
      </c>
      <c r="G22" s="23"/>
      <c r="H22" s="24"/>
      <c r="I22" s="175"/>
      <c r="J22" s="171"/>
      <c r="K22" s="43"/>
      <c r="L22" s="44"/>
      <c r="M22" s="46">
        <v>36</v>
      </c>
      <c r="N22" s="47">
        <v>36</v>
      </c>
      <c r="O22" s="46">
        <v>36</v>
      </c>
      <c r="P22" s="48"/>
      <c r="R22" s="104"/>
    </row>
    <row r="23" spans="1:19" ht="29.25" customHeight="1" thickBot="1">
      <c r="A23" s="60" t="s">
        <v>58</v>
      </c>
      <c r="B23" s="39" t="s">
        <v>59</v>
      </c>
      <c r="C23" s="61" t="s">
        <v>152</v>
      </c>
      <c r="D23" s="40">
        <f>E23+F23</f>
        <v>180</v>
      </c>
      <c r="E23" s="40"/>
      <c r="F23" s="40">
        <f>SUM(I23:P23)</f>
        <v>180</v>
      </c>
      <c r="G23" s="96"/>
      <c r="H23" s="41"/>
      <c r="I23" s="175"/>
      <c r="J23" s="171"/>
      <c r="K23" s="46"/>
      <c r="L23" s="47"/>
      <c r="M23" s="46"/>
      <c r="N23" s="47"/>
      <c r="O23" s="46">
        <v>180</v>
      </c>
      <c r="P23" s="48"/>
    </row>
    <row r="24" spans="1:19" s="139" customFormat="1" ht="40.5" customHeight="1" thickBot="1">
      <c r="A24" s="141" t="s">
        <v>60</v>
      </c>
      <c r="B24" s="142" t="s">
        <v>158</v>
      </c>
      <c r="C24" s="143" t="s">
        <v>217</v>
      </c>
      <c r="D24" s="144">
        <f>D25+D26</f>
        <v>168</v>
      </c>
      <c r="E24" s="144">
        <f>E25+E26</f>
        <v>32</v>
      </c>
      <c r="F24" s="144">
        <f>F25+F26</f>
        <v>136</v>
      </c>
      <c r="G24" s="144">
        <f t="shared" ref="G24:O24" si="1">G25+G26</f>
        <v>18</v>
      </c>
      <c r="H24" s="144">
        <f t="shared" si="1"/>
        <v>0</v>
      </c>
      <c r="I24" s="144">
        <f t="shared" si="1"/>
        <v>0</v>
      </c>
      <c r="J24" s="144">
        <f t="shared" si="1"/>
        <v>0</v>
      </c>
      <c r="K24" s="144">
        <f t="shared" si="1"/>
        <v>0</v>
      </c>
      <c r="L24" s="144">
        <f t="shared" si="1"/>
        <v>0</v>
      </c>
      <c r="M24" s="144">
        <f t="shared" si="1"/>
        <v>0</v>
      </c>
      <c r="N24" s="144">
        <f t="shared" si="1"/>
        <v>0</v>
      </c>
      <c r="O24" s="144">
        <f t="shared" si="1"/>
        <v>136</v>
      </c>
      <c r="P24" s="145">
        <f>SUM(P25:P26)</f>
        <v>0</v>
      </c>
    </row>
    <row r="25" spans="1:19" ht="32.25" customHeight="1" thickBot="1">
      <c r="A25" s="58" t="s">
        <v>61</v>
      </c>
      <c r="B25" s="19" t="s">
        <v>159</v>
      </c>
      <c r="C25" s="49" t="s">
        <v>152</v>
      </c>
      <c r="D25" s="21">
        <f>E25+F25</f>
        <v>96</v>
      </c>
      <c r="E25" s="21">
        <f>F25*0.5</f>
        <v>32</v>
      </c>
      <c r="F25" s="21">
        <f>K25+L25+M25+N25+O25+P25</f>
        <v>64</v>
      </c>
      <c r="G25" s="23">
        <v>18</v>
      </c>
      <c r="H25" s="24"/>
      <c r="I25" s="175"/>
      <c r="J25" s="171"/>
      <c r="K25" s="43"/>
      <c r="L25" s="44"/>
      <c r="M25" s="43"/>
      <c r="N25" s="51"/>
      <c r="O25" s="50">
        <v>64</v>
      </c>
      <c r="P25" s="45"/>
      <c r="S25" s="42">
        <f>F20+F21+F25+F28+F29+F32</f>
        <v>734</v>
      </c>
    </row>
    <row r="26" spans="1:19" ht="29.25" customHeight="1" thickBot="1">
      <c r="A26" s="60" t="s">
        <v>64</v>
      </c>
      <c r="B26" s="39" t="s">
        <v>59</v>
      </c>
      <c r="C26" s="61" t="s">
        <v>152</v>
      </c>
      <c r="D26" s="40">
        <f>E26+F26</f>
        <v>72</v>
      </c>
      <c r="E26" s="40"/>
      <c r="F26" s="40">
        <v>72</v>
      </c>
      <c r="G26" s="96"/>
      <c r="H26" s="41"/>
      <c r="I26" s="177"/>
      <c r="J26" s="176"/>
      <c r="K26" s="46"/>
      <c r="L26" s="47"/>
      <c r="M26" s="46"/>
      <c r="N26" s="47"/>
      <c r="O26" s="46">
        <v>72</v>
      </c>
      <c r="P26" s="48"/>
    </row>
    <row r="27" spans="1:19" s="139" customFormat="1" ht="36" customHeight="1" thickBot="1">
      <c r="A27" s="141" t="s">
        <v>62</v>
      </c>
      <c r="B27" s="142" t="s">
        <v>160</v>
      </c>
      <c r="C27" s="143" t="s">
        <v>217</v>
      </c>
      <c r="D27" s="144">
        <f>D28+D29+D30</f>
        <v>288</v>
      </c>
      <c r="E27" s="144">
        <f>E28+E29+E30</f>
        <v>72</v>
      </c>
      <c r="F27" s="144">
        <f>F28+F29+F30</f>
        <v>216</v>
      </c>
      <c r="G27" s="144">
        <f t="shared" ref="G27:P27" si="2">G28+G29+G30</f>
        <v>36</v>
      </c>
      <c r="H27" s="144">
        <f t="shared" si="2"/>
        <v>0</v>
      </c>
      <c r="I27" s="144">
        <f t="shared" si="2"/>
        <v>0</v>
      </c>
      <c r="J27" s="144">
        <f t="shared" si="2"/>
        <v>0</v>
      </c>
      <c r="K27" s="144">
        <f t="shared" si="2"/>
        <v>0</v>
      </c>
      <c r="L27" s="144">
        <f t="shared" si="2"/>
        <v>0</v>
      </c>
      <c r="M27" s="144">
        <f t="shared" si="2"/>
        <v>0</v>
      </c>
      <c r="N27" s="144">
        <f t="shared" si="2"/>
        <v>0</v>
      </c>
      <c r="O27" s="144">
        <f t="shared" si="2"/>
        <v>0</v>
      </c>
      <c r="P27" s="144">
        <f t="shared" si="2"/>
        <v>216</v>
      </c>
    </row>
    <row r="28" spans="1:19" ht="33" customHeight="1" thickBot="1">
      <c r="A28" s="58" t="s">
        <v>63</v>
      </c>
      <c r="B28" s="110" t="s">
        <v>161</v>
      </c>
      <c r="C28" s="186" t="s">
        <v>213</v>
      </c>
      <c r="D28" s="21">
        <f>E28+F28</f>
        <v>96</v>
      </c>
      <c r="E28" s="21">
        <f>F28*0.5</f>
        <v>32</v>
      </c>
      <c r="F28" s="21">
        <f>K28+L28+M28+N28++O28+P28</f>
        <v>64</v>
      </c>
      <c r="G28" s="23">
        <v>16</v>
      </c>
      <c r="H28" s="24"/>
      <c r="I28" s="175"/>
      <c r="J28" s="171"/>
      <c r="K28" s="43"/>
      <c r="L28" s="44"/>
      <c r="M28" s="43"/>
      <c r="N28" s="51"/>
      <c r="O28" s="50"/>
      <c r="P28" s="45">
        <v>64</v>
      </c>
    </row>
    <row r="29" spans="1:19" ht="33" customHeight="1" thickBot="1">
      <c r="A29" s="58" t="s">
        <v>118</v>
      </c>
      <c r="B29" s="19" t="s">
        <v>142</v>
      </c>
      <c r="C29" s="186" t="s">
        <v>213</v>
      </c>
      <c r="D29" s="21">
        <f>E29+F29</f>
        <v>120</v>
      </c>
      <c r="E29" s="21">
        <f>F29*0.5</f>
        <v>40</v>
      </c>
      <c r="F29" s="21">
        <f>K29+L29+M29+N29++O29+P29</f>
        <v>80</v>
      </c>
      <c r="G29" s="23">
        <v>20</v>
      </c>
      <c r="H29" s="24"/>
      <c r="I29" s="175"/>
      <c r="J29" s="171"/>
      <c r="K29" s="43"/>
      <c r="L29" s="44"/>
      <c r="M29" s="43"/>
      <c r="N29" s="45"/>
      <c r="O29" s="108"/>
      <c r="P29" s="45">
        <v>80</v>
      </c>
    </row>
    <row r="30" spans="1:19" ht="21" customHeight="1" thickBot="1">
      <c r="A30" s="60" t="s">
        <v>65</v>
      </c>
      <c r="B30" s="39" t="s">
        <v>59</v>
      </c>
      <c r="C30" s="61" t="s">
        <v>152</v>
      </c>
      <c r="D30" s="40">
        <f>E30+F30</f>
        <v>72</v>
      </c>
      <c r="E30" s="40"/>
      <c r="F30" s="40">
        <v>72</v>
      </c>
      <c r="G30" s="96"/>
      <c r="H30" s="41"/>
      <c r="I30" s="177"/>
      <c r="J30" s="176"/>
      <c r="K30" s="46"/>
      <c r="L30" s="47"/>
      <c r="M30" s="46"/>
      <c r="N30" s="47"/>
      <c r="O30" s="46"/>
      <c r="P30" s="48">
        <v>72</v>
      </c>
    </row>
    <row r="31" spans="1:19" s="139" customFormat="1" ht="37.5" customHeight="1" thickBot="1">
      <c r="A31" s="141" t="s">
        <v>66</v>
      </c>
      <c r="B31" s="146" t="s">
        <v>147</v>
      </c>
      <c r="C31" s="143" t="s">
        <v>218</v>
      </c>
      <c r="D31" s="144">
        <f>SUM(D32:D34)</f>
        <v>438</v>
      </c>
      <c r="E31" s="144">
        <f>SUM(E32:E34)</f>
        <v>26</v>
      </c>
      <c r="F31" s="144">
        <f>SUM(F32:F34)</f>
        <v>412</v>
      </c>
      <c r="G31" s="144">
        <f t="shared" ref="G31:P31" si="3">SUM(G32:G34)</f>
        <v>18</v>
      </c>
      <c r="H31" s="144">
        <f t="shared" si="3"/>
        <v>0</v>
      </c>
      <c r="I31" s="144">
        <f t="shared" si="3"/>
        <v>0</v>
      </c>
      <c r="J31" s="144">
        <f t="shared" si="3"/>
        <v>0</v>
      </c>
      <c r="K31" s="144">
        <f t="shared" si="3"/>
        <v>0</v>
      </c>
      <c r="L31" s="144">
        <f t="shared" si="3"/>
        <v>0</v>
      </c>
      <c r="M31" s="144">
        <f t="shared" si="3"/>
        <v>0</v>
      </c>
      <c r="N31" s="144">
        <f t="shared" si="3"/>
        <v>412</v>
      </c>
      <c r="O31" s="144">
        <f t="shared" si="3"/>
        <v>0</v>
      </c>
      <c r="P31" s="144">
        <f t="shared" si="3"/>
        <v>0</v>
      </c>
    </row>
    <row r="32" spans="1:19" ht="41.25" customHeight="1" thickBot="1">
      <c r="A32" s="58" t="s">
        <v>67</v>
      </c>
      <c r="B32" s="109" t="s">
        <v>146</v>
      </c>
      <c r="C32" s="49" t="s">
        <v>213</v>
      </c>
      <c r="D32" s="21">
        <f>E32+F32</f>
        <v>78</v>
      </c>
      <c r="E32" s="21">
        <f>F32*0.5</f>
        <v>26</v>
      </c>
      <c r="F32" s="21">
        <f>K32+L32+M32+N32+O32+P32</f>
        <v>52</v>
      </c>
      <c r="G32" s="23">
        <v>18</v>
      </c>
      <c r="H32" s="24"/>
      <c r="I32" s="175"/>
      <c r="J32" s="171"/>
      <c r="K32" s="43"/>
      <c r="L32" s="44"/>
      <c r="M32" s="43"/>
      <c r="N32" s="51">
        <v>52</v>
      </c>
      <c r="O32" s="50"/>
      <c r="P32" s="45"/>
    </row>
    <row r="33" spans="1:16" ht="25.5" customHeight="1" thickBot="1">
      <c r="A33" s="60" t="s">
        <v>143</v>
      </c>
      <c r="B33" s="39" t="s">
        <v>8</v>
      </c>
      <c r="C33" s="61" t="s">
        <v>213</v>
      </c>
      <c r="D33" s="40">
        <f>E33+F33</f>
        <v>72</v>
      </c>
      <c r="E33" s="40"/>
      <c r="F33" s="40">
        <f>K33+L33+M33+N33+O33+P33</f>
        <v>72</v>
      </c>
      <c r="G33" s="96"/>
      <c r="H33" s="41"/>
      <c r="I33" s="177"/>
      <c r="J33" s="176"/>
      <c r="K33" s="46"/>
      <c r="L33" s="47"/>
      <c r="M33" s="46"/>
      <c r="N33" s="47">
        <v>72</v>
      </c>
      <c r="O33" s="46"/>
      <c r="P33" s="48"/>
    </row>
    <row r="34" spans="1:16" ht="15.75" thickBot="1">
      <c r="A34" s="60" t="s">
        <v>214</v>
      </c>
      <c r="B34" s="39" t="s">
        <v>59</v>
      </c>
      <c r="C34" s="61" t="s">
        <v>213</v>
      </c>
      <c r="D34" s="40">
        <f>E34+F34</f>
        <v>288</v>
      </c>
      <c r="E34" s="40"/>
      <c r="F34" s="40">
        <f>K34+L34+M34+N34+O34+P34</f>
        <v>288</v>
      </c>
      <c r="G34" s="96"/>
      <c r="H34" s="41"/>
      <c r="I34" s="177"/>
      <c r="J34" s="176"/>
      <c r="K34" s="46"/>
      <c r="L34" s="47"/>
      <c r="M34" s="46"/>
      <c r="N34" s="47">
        <v>288</v>
      </c>
      <c r="O34" s="46"/>
      <c r="P34" s="48"/>
    </row>
  </sheetData>
  <mergeCells count="25">
    <mergeCell ref="G8:G11"/>
    <mergeCell ref="I6:J6"/>
    <mergeCell ref="J7:J11"/>
    <mergeCell ref="H8:H11"/>
    <mergeCell ref="M6:N6"/>
    <mergeCell ref="L7:L11"/>
    <mergeCell ref="K7:K11"/>
    <mergeCell ref="K6:L6"/>
    <mergeCell ref="I7:I11"/>
    <mergeCell ref="A2:P2"/>
    <mergeCell ref="A4:A11"/>
    <mergeCell ref="B4:B11"/>
    <mergeCell ref="C4:C11"/>
    <mergeCell ref="D4:H5"/>
    <mergeCell ref="D6:D11"/>
    <mergeCell ref="E6:E11"/>
    <mergeCell ref="F6:H6"/>
    <mergeCell ref="F7:F11"/>
    <mergeCell ref="G7:H7"/>
    <mergeCell ref="I4:P5"/>
    <mergeCell ref="O6:P6"/>
    <mergeCell ref="O7:O11"/>
    <mergeCell ref="P7:P11"/>
    <mergeCell ref="N7:N11"/>
    <mergeCell ref="M7:M11"/>
  </mergeCells>
  <conditionalFormatting sqref="F25 F20:F21 F28:F29 F32:F34">
    <cfRule type="expression" dxfId="4" priority="17" stopIfTrue="1">
      <formula>#REF!+#REF!+#REF!+H20&lt;&gt;F20</formula>
    </cfRule>
  </conditionalFormatting>
  <conditionalFormatting sqref="F25 F20:F21 F28:F29 F32:F34">
    <cfRule type="expression" dxfId="3" priority="20" stopIfTrue="1">
      <formula>#REF!+#REF!+G20+H20&lt;&gt;F20</formula>
    </cfRule>
  </conditionalFormatting>
  <pageMargins left="0.59055118110236227" right="0.23622047244094491" top="0.51181102362204722" bottom="0.47244094488188981" header="0.51181102362204722" footer="0.51181102362204722"/>
  <pageSetup paperSize="9" scale="71" orientation="landscape" r:id="rId1"/>
  <headerFooter alignWithMargins="0"/>
  <rowBreaks count="1" manualBreakCount="1">
    <brk id="3" max="15" man="1"/>
  </rowBreaks>
  <colBreaks count="1" manualBreakCount="1">
    <brk id="3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view="pageBreakPreview" topLeftCell="B4" zoomScale="90" zoomScaleNormal="75" zoomScaleSheetLayoutView="90" workbookViewId="0">
      <selection activeCell="B25" sqref="B25"/>
    </sheetView>
  </sheetViews>
  <sheetFormatPr defaultRowHeight="12.75"/>
  <cols>
    <col min="1" max="1" width="11.5703125" style="1" customWidth="1"/>
    <col min="2" max="2" width="71.7109375" style="1" customWidth="1"/>
    <col min="3" max="3" width="13.85546875" style="1" customWidth="1"/>
    <col min="4" max="6" width="7.5703125" style="1" customWidth="1"/>
    <col min="7" max="7" width="9.42578125" style="1" customWidth="1"/>
    <col min="8" max="8" width="9.28515625" style="1" customWidth="1"/>
    <col min="9" max="9" width="7.7109375" style="1" customWidth="1"/>
    <col min="10" max="10" width="7.42578125" style="1" customWidth="1"/>
    <col min="11" max="16" width="7.5703125" style="4" customWidth="1"/>
    <col min="17" max="16384" width="9.140625" style="1"/>
  </cols>
  <sheetData>
    <row r="1" spans="1:16" ht="16.5" customHeight="1">
      <c r="A1" s="5" t="s">
        <v>208</v>
      </c>
      <c r="B1" s="6"/>
      <c r="C1" s="6"/>
      <c r="D1" s="6"/>
      <c r="E1" s="6"/>
      <c r="F1" s="6"/>
      <c r="G1" s="6"/>
      <c r="H1" s="6"/>
      <c r="I1" s="6"/>
      <c r="J1" s="6"/>
      <c r="K1" s="9"/>
      <c r="L1" s="9"/>
      <c r="M1" s="9"/>
      <c r="N1" s="9"/>
      <c r="O1" s="9"/>
      <c r="P1" s="9"/>
    </row>
    <row r="2" spans="1:16" ht="15.75" customHeight="1">
      <c r="A2" s="273" t="s">
        <v>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.75" customHeight="1" thickBot="1">
      <c r="A4" s="309" t="s">
        <v>1</v>
      </c>
      <c r="B4" s="278" t="s">
        <v>18</v>
      </c>
      <c r="C4" s="281" t="s">
        <v>19</v>
      </c>
      <c r="D4" s="311" t="s">
        <v>20</v>
      </c>
      <c r="E4" s="311"/>
      <c r="F4" s="311"/>
      <c r="G4" s="311"/>
      <c r="H4" s="311"/>
      <c r="I4" s="290" t="s">
        <v>25</v>
      </c>
      <c r="J4" s="291"/>
      <c r="K4" s="291"/>
      <c r="L4" s="291"/>
      <c r="M4" s="291"/>
      <c r="N4" s="291"/>
      <c r="O4" s="291"/>
      <c r="P4" s="291"/>
    </row>
    <row r="5" spans="1:16" ht="15" customHeight="1" thickBot="1">
      <c r="A5" s="309"/>
      <c r="B5" s="279"/>
      <c r="C5" s="282"/>
      <c r="D5" s="312"/>
      <c r="E5" s="312"/>
      <c r="F5" s="312"/>
      <c r="G5" s="312"/>
      <c r="H5" s="312"/>
      <c r="I5" s="293"/>
      <c r="J5" s="294"/>
      <c r="K5" s="294"/>
      <c r="L5" s="294"/>
      <c r="M5" s="294"/>
      <c r="N5" s="294"/>
      <c r="O5" s="294"/>
      <c r="P5" s="294"/>
    </row>
    <row r="6" spans="1:16" ht="15" customHeight="1" thickBot="1">
      <c r="A6" s="309"/>
      <c r="B6" s="279"/>
      <c r="C6" s="282"/>
      <c r="D6" s="315" t="s">
        <v>21</v>
      </c>
      <c r="E6" s="281" t="s">
        <v>22</v>
      </c>
      <c r="F6" s="296" t="s">
        <v>23</v>
      </c>
      <c r="G6" s="306"/>
      <c r="H6" s="307"/>
      <c r="I6" s="299" t="s">
        <v>14</v>
      </c>
      <c r="J6" s="308"/>
      <c r="K6" s="259" t="s">
        <v>15</v>
      </c>
      <c r="L6" s="321"/>
      <c r="M6" s="259" t="s">
        <v>16</v>
      </c>
      <c r="N6" s="321"/>
      <c r="O6" s="259" t="s">
        <v>192</v>
      </c>
      <c r="P6" s="260"/>
    </row>
    <row r="7" spans="1:16" ht="15" customHeight="1" thickBot="1">
      <c r="A7" s="309"/>
      <c r="B7" s="279"/>
      <c r="C7" s="282"/>
      <c r="D7" s="315"/>
      <c r="E7" s="282"/>
      <c r="F7" s="301" t="s">
        <v>24</v>
      </c>
      <c r="G7" s="319"/>
      <c r="H7" s="320"/>
      <c r="I7" s="261" t="s">
        <v>271</v>
      </c>
      <c r="J7" s="264" t="s">
        <v>272</v>
      </c>
      <c r="K7" s="261" t="s">
        <v>265</v>
      </c>
      <c r="L7" s="264" t="s">
        <v>266</v>
      </c>
      <c r="M7" s="261" t="s">
        <v>85</v>
      </c>
      <c r="N7" s="264" t="s">
        <v>195</v>
      </c>
      <c r="O7" s="261" t="s">
        <v>196</v>
      </c>
      <c r="P7" s="264" t="s">
        <v>197</v>
      </c>
    </row>
    <row r="8" spans="1:16" ht="15" customHeight="1" thickBot="1">
      <c r="A8" s="309"/>
      <c r="B8" s="279"/>
      <c r="C8" s="310"/>
      <c r="D8" s="316"/>
      <c r="E8" s="282"/>
      <c r="F8" s="302"/>
      <c r="G8" s="317" t="s">
        <v>81</v>
      </c>
      <c r="H8" s="313" t="s">
        <v>86</v>
      </c>
      <c r="I8" s="262"/>
      <c r="J8" s="265"/>
      <c r="K8" s="262"/>
      <c r="L8" s="265"/>
      <c r="M8" s="262"/>
      <c r="N8" s="265"/>
      <c r="O8" s="262"/>
      <c r="P8" s="265"/>
    </row>
    <row r="9" spans="1:16" ht="17.25" customHeight="1" thickBot="1">
      <c r="A9" s="309"/>
      <c r="B9" s="279"/>
      <c r="C9" s="282"/>
      <c r="D9" s="316"/>
      <c r="E9" s="282"/>
      <c r="F9" s="302"/>
      <c r="G9" s="318"/>
      <c r="H9" s="314"/>
      <c r="I9" s="262"/>
      <c r="J9" s="265"/>
      <c r="K9" s="262"/>
      <c r="L9" s="265"/>
      <c r="M9" s="262"/>
      <c r="N9" s="265"/>
      <c r="O9" s="262"/>
      <c r="P9" s="265"/>
    </row>
    <row r="10" spans="1:16" ht="15.75" customHeight="1" thickBot="1">
      <c r="A10" s="309"/>
      <c r="B10" s="279"/>
      <c r="C10" s="282"/>
      <c r="D10" s="316"/>
      <c r="E10" s="282"/>
      <c r="F10" s="302"/>
      <c r="G10" s="318"/>
      <c r="H10" s="314"/>
      <c r="I10" s="262"/>
      <c r="J10" s="265"/>
      <c r="K10" s="262"/>
      <c r="L10" s="265"/>
      <c r="M10" s="262"/>
      <c r="N10" s="265"/>
      <c r="O10" s="262"/>
      <c r="P10" s="265"/>
    </row>
    <row r="11" spans="1:16" ht="13.5" thickBot="1">
      <c r="A11" s="309"/>
      <c r="B11" s="280"/>
      <c r="C11" s="283"/>
      <c r="D11" s="316"/>
      <c r="E11" s="283"/>
      <c r="F11" s="303"/>
      <c r="G11" s="318"/>
      <c r="H11" s="314"/>
      <c r="I11" s="263"/>
      <c r="J11" s="266"/>
      <c r="K11" s="263"/>
      <c r="L11" s="266"/>
      <c r="M11" s="263"/>
      <c r="N11" s="266"/>
      <c r="O11" s="263"/>
      <c r="P11" s="266"/>
    </row>
    <row r="12" spans="1:16" s="4" customFormat="1" ht="18" customHeight="1" thickBot="1">
      <c r="A12" s="11">
        <v>1</v>
      </c>
      <c r="B12" s="12">
        <v>2</v>
      </c>
      <c r="C12" s="8">
        <v>3</v>
      </c>
      <c r="D12" s="8">
        <v>4</v>
      </c>
      <c r="E12" s="8">
        <v>5</v>
      </c>
      <c r="F12" s="8">
        <v>6</v>
      </c>
      <c r="G12" s="94">
        <v>7</v>
      </c>
      <c r="H12" s="12">
        <v>8</v>
      </c>
      <c r="I12" s="8">
        <v>9</v>
      </c>
      <c r="J12" s="169">
        <v>10</v>
      </c>
      <c r="K12" s="11">
        <v>11</v>
      </c>
      <c r="L12" s="12">
        <v>12</v>
      </c>
      <c r="M12" s="11">
        <v>13</v>
      </c>
      <c r="N12" s="12">
        <v>14</v>
      </c>
      <c r="O12" s="11">
        <v>15</v>
      </c>
      <c r="P12" s="12">
        <v>16</v>
      </c>
    </row>
    <row r="13" spans="1:16" ht="13.5" hidden="1" thickBot="1">
      <c r="A13" s="13"/>
      <c r="B13" s="14"/>
      <c r="C13" s="3"/>
      <c r="D13" s="3"/>
      <c r="E13" s="3"/>
      <c r="F13" s="3"/>
      <c r="G13" s="14"/>
      <c r="H13" s="14"/>
      <c r="I13" s="3"/>
      <c r="J13" s="3"/>
      <c r="K13" s="16"/>
      <c r="L13" s="17"/>
      <c r="M13" s="16"/>
      <c r="N13" s="17"/>
      <c r="O13" s="16"/>
      <c r="P13" s="18"/>
    </row>
    <row r="14" spans="1:16" ht="13.5" hidden="1" thickBot="1">
      <c r="A14" s="13"/>
      <c r="B14" s="14"/>
      <c r="C14" s="3"/>
      <c r="D14" s="3"/>
      <c r="E14" s="3"/>
      <c r="F14" s="3"/>
      <c r="G14" s="14"/>
      <c r="H14" s="14"/>
      <c r="I14" s="3"/>
      <c r="J14" s="3"/>
      <c r="K14" s="16"/>
      <c r="L14" s="17"/>
      <c r="M14" s="16"/>
      <c r="N14" s="17"/>
      <c r="O14" s="16"/>
      <c r="P14" s="18"/>
    </row>
    <row r="15" spans="1:16" ht="13.5" hidden="1" thickBot="1">
      <c r="A15" s="13"/>
      <c r="B15" s="14"/>
      <c r="C15" s="3"/>
      <c r="D15" s="3"/>
      <c r="E15" s="3"/>
      <c r="F15" s="3"/>
      <c r="G15" s="14"/>
      <c r="H15" s="14"/>
      <c r="I15" s="3"/>
      <c r="J15" s="3"/>
      <c r="K15" s="16"/>
      <c r="L15" s="17"/>
      <c r="M15" s="16"/>
      <c r="N15" s="17"/>
      <c r="O15" s="16"/>
      <c r="P15" s="18"/>
    </row>
    <row r="16" spans="1:16" ht="13.5" hidden="1" thickBot="1">
      <c r="A16" s="13"/>
      <c r="B16" s="14"/>
      <c r="C16" s="3"/>
      <c r="D16" s="3"/>
      <c r="E16" s="3"/>
      <c r="F16" s="3"/>
      <c r="G16" s="14"/>
      <c r="H16" s="14"/>
      <c r="I16" s="3"/>
      <c r="J16" s="3"/>
      <c r="K16" s="16"/>
      <c r="L16" s="17"/>
      <c r="M16" s="16"/>
      <c r="N16" s="17"/>
      <c r="O16" s="16"/>
      <c r="P16" s="18"/>
    </row>
    <row r="17" spans="1:27" ht="13.5" hidden="1" thickBot="1">
      <c r="A17" s="13"/>
      <c r="B17" s="14"/>
      <c r="C17" s="3"/>
      <c r="D17" s="3"/>
      <c r="E17" s="3"/>
      <c r="F17" s="3"/>
      <c r="G17" s="14"/>
      <c r="H17" s="14"/>
      <c r="I17" s="3"/>
      <c r="J17" s="3"/>
      <c r="K17" s="16"/>
      <c r="L17" s="17"/>
      <c r="M17" s="16"/>
      <c r="N17" s="17"/>
      <c r="O17" s="16"/>
      <c r="P17" s="18"/>
    </row>
    <row r="18" spans="1:27" s="139" customFormat="1" ht="48.75" customHeight="1" thickBot="1">
      <c r="A18" s="141" t="s">
        <v>68</v>
      </c>
      <c r="B18" s="146" t="s">
        <v>186</v>
      </c>
      <c r="C18" s="143" t="s">
        <v>219</v>
      </c>
      <c r="D18" s="145">
        <f>SUM(D19:D21)</f>
        <v>276</v>
      </c>
      <c r="E18" s="145">
        <f>SUM(E19:E21)</f>
        <v>56</v>
      </c>
      <c r="F18" s="145">
        <f>SUM(F19:F21)</f>
        <v>220</v>
      </c>
      <c r="G18" s="145">
        <f t="shared" ref="G18:P18" si="0">SUM(G19:G21)</f>
        <v>52</v>
      </c>
      <c r="H18" s="145">
        <f t="shared" si="0"/>
        <v>0</v>
      </c>
      <c r="I18" s="145">
        <f t="shared" si="0"/>
        <v>0</v>
      </c>
      <c r="J18" s="145">
        <f t="shared" si="0"/>
        <v>0</v>
      </c>
      <c r="K18" s="145">
        <f t="shared" si="0"/>
        <v>0</v>
      </c>
      <c r="L18" s="145">
        <f t="shared" si="0"/>
        <v>0</v>
      </c>
      <c r="M18" s="145">
        <f t="shared" si="0"/>
        <v>0</v>
      </c>
      <c r="N18" s="145">
        <f t="shared" si="0"/>
        <v>0</v>
      </c>
      <c r="O18" s="145">
        <f t="shared" si="0"/>
        <v>0</v>
      </c>
      <c r="P18" s="145">
        <f t="shared" si="0"/>
        <v>220</v>
      </c>
    </row>
    <row r="19" spans="1:27" ht="32.25" customHeight="1" thickBot="1">
      <c r="A19" s="31" t="s">
        <v>144</v>
      </c>
      <c r="B19" s="148" t="s">
        <v>187</v>
      </c>
      <c r="C19" s="186" t="s">
        <v>210</v>
      </c>
      <c r="D19" s="97">
        <f>E19+F19</f>
        <v>96</v>
      </c>
      <c r="E19" s="21">
        <f>F19*0.5</f>
        <v>32</v>
      </c>
      <c r="F19" s="97">
        <f>K19+L19+M19+N19+O19+P19</f>
        <v>64</v>
      </c>
      <c r="G19" s="147">
        <v>30</v>
      </c>
      <c r="H19" s="57"/>
      <c r="I19" s="182"/>
      <c r="J19" s="178"/>
      <c r="K19" s="62"/>
      <c r="L19" s="63"/>
      <c r="M19" s="62"/>
      <c r="N19" s="63"/>
      <c r="O19" s="62"/>
      <c r="P19" s="64">
        <v>64</v>
      </c>
    </row>
    <row r="20" spans="1:27" ht="27" customHeight="1" thickBot="1">
      <c r="A20" s="31" t="s">
        <v>185</v>
      </c>
      <c r="B20" s="148" t="s">
        <v>188</v>
      </c>
      <c r="C20" s="186" t="s">
        <v>210</v>
      </c>
      <c r="D20" s="97">
        <f>E20+F20</f>
        <v>72</v>
      </c>
      <c r="E20" s="21">
        <f>F20*0.5</f>
        <v>24</v>
      </c>
      <c r="F20" s="97">
        <f>K20+L20+M20+N20+O20+P20</f>
        <v>48</v>
      </c>
      <c r="G20" s="98">
        <v>22</v>
      </c>
      <c r="H20" s="99"/>
      <c r="I20" s="183"/>
      <c r="J20" s="179"/>
      <c r="K20" s="100"/>
      <c r="L20" s="103"/>
      <c r="M20" s="100"/>
      <c r="N20" s="103"/>
      <c r="O20" s="100"/>
      <c r="P20" s="101">
        <v>48</v>
      </c>
    </row>
    <row r="21" spans="1:27" ht="26.25" customHeight="1" thickBot="1">
      <c r="A21" s="105" t="s">
        <v>145</v>
      </c>
      <c r="B21" s="39" t="s">
        <v>59</v>
      </c>
      <c r="C21" s="102" t="s">
        <v>152</v>
      </c>
      <c r="D21" s="40">
        <f>E21+F21</f>
        <v>108</v>
      </c>
      <c r="E21" s="97"/>
      <c r="F21" s="40">
        <v>108</v>
      </c>
      <c r="G21" s="98"/>
      <c r="H21" s="99"/>
      <c r="I21" s="183"/>
      <c r="J21" s="179"/>
      <c r="K21" s="100"/>
      <c r="L21" s="103"/>
      <c r="M21" s="100"/>
      <c r="N21" s="103"/>
      <c r="O21" s="46"/>
      <c r="P21" s="48">
        <v>108</v>
      </c>
    </row>
    <row r="22" spans="1:27" s="139" customFormat="1" ht="27" customHeight="1" thickBot="1">
      <c r="A22" s="324" t="s">
        <v>69</v>
      </c>
      <c r="B22" s="325"/>
      <c r="C22" s="187" t="s">
        <v>274</v>
      </c>
      <c r="D22" s="134">
        <f>'11'!D18+'1'!D18+'1'!D24+'2'!D18</f>
        <v>7504</v>
      </c>
      <c r="E22" s="134">
        <f>'11'!E18+'1'!E18+'1'!E24+'2'!E18</f>
        <v>2212</v>
      </c>
      <c r="F22" s="134">
        <f>'11'!F18+'1'!F18+'1'!F24+'2'!F18</f>
        <v>5292</v>
      </c>
      <c r="G22" s="134">
        <f>'11'!G18+'1'!G18+'1'!G24+'2'!G18</f>
        <v>1838</v>
      </c>
      <c r="H22" s="134">
        <f>'11'!H18+'1'!H18+'1'!H24+'2'!H18</f>
        <v>70</v>
      </c>
      <c r="I22" s="134">
        <f>'11'!I18+'1'!I18+'1'!I24+'2'!I18</f>
        <v>600</v>
      </c>
      <c r="J22" s="134">
        <f>'11'!J18+'1'!J18+'1'!J24+'2'!J18</f>
        <v>804</v>
      </c>
      <c r="K22" s="134">
        <f>'11'!K18+'1'!K18+'1'!K24+'2'!K18</f>
        <v>576</v>
      </c>
      <c r="L22" s="134">
        <f>'11'!L18+'1'!L18+'1'!L24+'2'!L18</f>
        <v>828</v>
      </c>
      <c r="M22" s="134">
        <f>'11'!M18+'1'!M18+'1'!M24+'2'!M18</f>
        <v>576</v>
      </c>
      <c r="N22" s="134">
        <f>'11'!N18+'1'!N18+'1'!N24+'2'!N18</f>
        <v>864</v>
      </c>
      <c r="O22" s="134">
        <f>'11'!O18+'1'!O18+'1'!O24+'2'!O18</f>
        <v>576</v>
      </c>
      <c r="P22" s="134">
        <f>'11'!P18+'1'!P18+'1'!P24+'2'!P18</f>
        <v>468</v>
      </c>
      <c r="R22" s="149">
        <f>D22-2106</f>
        <v>5398</v>
      </c>
      <c r="S22" s="149"/>
      <c r="T22" s="149">
        <f>F22-1404</f>
        <v>3888</v>
      </c>
      <c r="U22" s="149"/>
      <c r="V22" s="149">
        <f>4482+25*36</f>
        <v>5382</v>
      </c>
      <c r="W22" s="149"/>
      <c r="X22" s="149">
        <f>2988+900</f>
        <v>3888</v>
      </c>
      <c r="Y22" s="149"/>
      <c r="Z22" s="150"/>
      <c r="AA22" s="150"/>
    </row>
    <row r="23" spans="1:27" ht="19.5" customHeight="1" thickBot="1">
      <c r="A23" s="32" t="s">
        <v>70</v>
      </c>
      <c r="B23" s="33" t="s">
        <v>71</v>
      </c>
      <c r="C23" s="10"/>
      <c r="D23" s="21"/>
      <c r="E23" s="21"/>
      <c r="F23" s="21"/>
      <c r="G23" s="95"/>
      <c r="H23" s="24"/>
      <c r="I23" s="175"/>
      <c r="J23" s="171"/>
      <c r="K23" s="25"/>
      <c r="L23" s="26"/>
      <c r="M23" s="25"/>
      <c r="N23" s="26"/>
      <c r="O23" s="25"/>
      <c r="P23" s="27" t="s">
        <v>190</v>
      </c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36" customHeight="1" thickBot="1">
      <c r="A24" s="32" t="s">
        <v>72</v>
      </c>
      <c r="B24" s="33" t="s">
        <v>73</v>
      </c>
      <c r="C24" s="10"/>
      <c r="D24" s="21"/>
      <c r="E24" s="21"/>
      <c r="F24" s="21"/>
      <c r="G24" s="95"/>
      <c r="H24" s="24"/>
      <c r="I24" s="175"/>
      <c r="J24" s="171"/>
      <c r="K24" s="25"/>
      <c r="L24" s="26"/>
      <c r="M24" s="25"/>
      <c r="N24" s="26"/>
      <c r="O24" s="25"/>
      <c r="P24" s="27" t="s">
        <v>189</v>
      </c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8.5" customHeight="1" thickBot="1">
      <c r="A25" s="194" t="s">
        <v>254</v>
      </c>
      <c r="B25" s="195"/>
      <c r="C25" s="195"/>
      <c r="D25" s="195"/>
      <c r="E25" s="196"/>
      <c r="F25" s="326" t="s">
        <v>13</v>
      </c>
      <c r="G25" s="322" t="s">
        <v>74</v>
      </c>
      <c r="H25" s="323"/>
      <c r="I25" s="22">
        <f t="shared" ref="I25:N25" si="1">I22-I26-I27</f>
        <v>600</v>
      </c>
      <c r="J25" s="22">
        <f t="shared" si="1"/>
        <v>804</v>
      </c>
      <c r="K25" s="22">
        <f t="shared" si="1"/>
        <v>576</v>
      </c>
      <c r="L25" s="24">
        <f t="shared" si="1"/>
        <v>828</v>
      </c>
      <c r="M25" s="22">
        <f t="shared" si="1"/>
        <v>540</v>
      </c>
      <c r="N25" s="24">
        <f t="shared" si="1"/>
        <v>468</v>
      </c>
      <c r="O25" s="22">
        <f>O22-O26-O27</f>
        <v>288</v>
      </c>
      <c r="P25" s="24">
        <f>P22-P26-P27-P28</f>
        <v>144</v>
      </c>
      <c r="Q25" s="42">
        <f>SUM(I25:P25)</f>
        <v>4248</v>
      </c>
      <c r="R25" s="111">
        <f>Q25-1404</f>
        <v>2844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ht="21.75" customHeight="1" thickBot="1">
      <c r="A26" s="52" t="s">
        <v>12</v>
      </c>
      <c r="B26" s="53"/>
      <c r="C26" s="53"/>
      <c r="D26" s="53"/>
      <c r="E26" s="54"/>
      <c r="F26" s="327"/>
      <c r="G26" s="322" t="s">
        <v>75</v>
      </c>
      <c r="H26" s="323"/>
      <c r="I26" s="184">
        <v>0</v>
      </c>
      <c r="J26" s="180">
        <v>0</v>
      </c>
      <c r="K26" s="22">
        <f>'3'!K22+'3'!K33</f>
        <v>0</v>
      </c>
      <c r="L26" s="24">
        <f>'3'!L22+'3'!L33</f>
        <v>0</v>
      </c>
      <c r="M26" s="22">
        <f>'3'!M22+'3'!M33</f>
        <v>36</v>
      </c>
      <c r="N26" s="24">
        <v>108</v>
      </c>
      <c r="O26" s="22">
        <f>'3'!O22+'3'!O33</f>
        <v>36</v>
      </c>
      <c r="P26" s="24">
        <f>'3'!P22+'3'!P33</f>
        <v>0</v>
      </c>
      <c r="Q26" s="42">
        <f t="shared" ref="Q26:Q31" si="2">SUM(I26:P26)</f>
        <v>180</v>
      </c>
      <c r="T26" s="1">
        <f>Q26/36</f>
        <v>5</v>
      </c>
    </row>
    <row r="27" spans="1:27" ht="30" customHeight="1" thickBot="1">
      <c r="A27" s="52" t="s">
        <v>255</v>
      </c>
      <c r="B27" s="53"/>
      <c r="C27" s="53"/>
      <c r="D27" s="53"/>
      <c r="E27" s="54"/>
      <c r="F27" s="327"/>
      <c r="G27" s="322" t="s">
        <v>87</v>
      </c>
      <c r="H27" s="323"/>
      <c r="I27" s="184">
        <v>0</v>
      </c>
      <c r="J27" s="180">
        <v>0</v>
      </c>
      <c r="K27" s="22">
        <f>'3'!K23+'3'!K26+'3'!K30+'4'!K21</f>
        <v>0</v>
      </c>
      <c r="L27" s="24">
        <f>'3'!L23+'3'!L26+'3'!L30+'4'!L21</f>
        <v>0</v>
      </c>
      <c r="M27" s="22">
        <f>'3'!M23+'3'!M26+'3'!M30+'4'!M21</f>
        <v>0</v>
      </c>
      <c r="N27" s="24">
        <v>288</v>
      </c>
      <c r="O27" s="22">
        <v>252</v>
      </c>
      <c r="P27" s="24">
        <f>'3'!P23+'3'!P26+'3'!P30+'4'!P21</f>
        <v>180</v>
      </c>
      <c r="Q27" s="42">
        <f>SUM(I27:P27)</f>
        <v>720</v>
      </c>
      <c r="R27" s="42">
        <f>Q26+Q27</f>
        <v>900</v>
      </c>
      <c r="S27" s="1">
        <f>R27/36</f>
        <v>25</v>
      </c>
    </row>
    <row r="28" spans="1:27" ht="28.5" customHeight="1" thickBot="1">
      <c r="A28" s="34" t="s">
        <v>256</v>
      </c>
      <c r="B28" s="55"/>
      <c r="C28" s="55"/>
      <c r="D28" s="55"/>
      <c r="E28" s="35"/>
      <c r="F28" s="327"/>
      <c r="G28" s="322" t="s">
        <v>88</v>
      </c>
      <c r="H28" s="323"/>
      <c r="I28" s="185">
        <v>0</v>
      </c>
      <c r="J28" s="181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7">
        <v>144</v>
      </c>
      <c r="Q28" s="42">
        <f t="shared" si="2"/>
        <v>144</v>
      </c>
    </row>
    <row r="29" spans="1:27" ht="18.75" customHeight="1" thickBot="1">
      <c r="A29" s="56" t="s">
        <v>257</v>
      </c>
      <c r="B29" s="55"/>
      <c r="C29" s="55"/>
      <c r="D29" s="55"/>
      <c r="E29" s="35"/>
      <c r="F29" s="327"/>
      <c r="G29" s="322" t="s">
        <v>76</v>
      </c>
      <c r="H29" s="323"/>
      <c r="I29" s="185">
        <v>1</v>
      </c>
      <c r="J29" s="181">
        <v>4</v>
      </c>
      <c r="K29" s="25">
        <v>3</v>
      </c>
      <c r="L29" s="26">
        <v>2</v>
      </c>
      <c r="M29" s="25">
        <v>2</v>
      </c>
      <c r="N29" s="26">
        <v>3</v>
      </c>
      <c r="O29" s="25">
        <v>3</v>
      </c>
      <c r="P29" s="27">
        <v>3</v>
      </c>
      <c r="Q29" s="188">
        <f t="shared" si="2"/>
        <v>21</v>
      </c>
      <c r="R29" s="42"/>
    </row>
    <row r="30" spans="1:27" ht="23.25" customHeight="1" thickBot="1">
      <c r="A30" s="56" t="s">
        <v>258</v>
      </c>
      <c r="B30" s="55"/>
      <c r="C30" s="55"/>
      <c r="D30" s="55"/>
      <c r="E30" s="35"/>
      <c r="F30" s="327"/>
      <c r="G30" s="322" t="s">
        <v>77</v>
      </c>
      <c r="H30" s="323"/>
      <c r="I30" s="185">
        <v>3</v>
      </c>
      <c r="J30" s="181">
        <v>7</v>
      </c>
      <c r="K30" s="25">
        <v>1</v>
      </c>
      <c r="L30" s="26">
        <v>5</v>
      </c>
      <c r="M30" s="25">
        <v>1</v>
      </c>
      <c r="N30" s="26">
        <v>2</v>
      </c>
      <c r="O30" s="25">
        <v>4</v>
      </c>
      <c r="P30" s="27">
        <v>4</v>
      </c>
      <c r="Q30" s="42">
        <f t="shared" si="2"/>
        <v>27</v>
      </c>
      <c r="R30" s="42"/>
    </row>
    <row r="31" spans="1:27" ht="21" customHeight="1" thickBot="1">
      <c r="A31" s="36"/>
      <c r="B31" s="37"/>
      <c r="C31" s="37"/>
      <c r="D31" s="37"/>
      <c r="E31" s="38"/>
      <c r="F31" s="328"/>
      <c r="G31" s="322" t="s">
        <v>78</v>
      </c>
      <c r="H31" s="323"/>
      <c r="I31" s="185">
        <v>0</v>
      </c>
      <c r="J31" s="181">
        <v>0</v>
      </c>
      <c r="K31" s="25">
        <v>0</v>
      </c>
      <c r="L31" s="26">
        <v>4</v>
      </c>
      <c r="M31" s="25">
        <v>3</v>
      </c>
      <c r="N31" s="26">
        <v>2</v>
      </c>
      <c r="O31" s="25">
        <v>1</v>
      </c>
      <c r="P31" s="27">
        <v>0</v>
      </c>
      <c r="Q31" s="42">
        <f t="shared" si="2"/>
        <v>10</v>
      </c>
      <c r="R31" s="42"/>
    </row>
    <row r="32" spans="1:2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34">
    <mergeCell ref="A2:P2"/>
    <mergeCell ref="A4:A11"/>
    <mergeCell ref="B4:B11"/>
    <mergeCell ref="C4:C11"/>
    <mergeCell ref="D4:H5"/>
    <mergeCell ref="D6:D11"/>
    <mergeCell ref="E6:E11"/>
    <mergeCell ref="F6:H6"/>
    <mergeCell ref="P7:P11"/>
    <mergeCell ref="M6:N6"/>
    <mergeCell ref="F7:F11"/>
    <mergeCell ref="G7:H7"/>
    <mergeCell ref="K7:K11"/>
    <mergeCell ref="L7:L11"/>
    <mergeCell ref="M7:M11"/>
    <mergeCell ref="K6:L6"/>
    <mergeCell ref="G31:H31"/>
    <mergeCell ref="A22:B22"/>
    <mergeCell ref="F25:F31"/>
    <mergeCell ref="G25:H25"/>
    <mergeCell ref="G27:H27"/>
    <mergeCell ref="G28:H28"/>
    <mergeCell ref="G29:H29"/>
    <mergeCell ref="G30:H30"/>
    <mergeCell ref="I4:P5"/>
    <mergeCell ref="I6:J6"/>
    <mergeCell ref="I7:I11"/>
    <mergeCell ref="J7:J11"/>
    <mergeCell ref="G26:H26"/>
    <mergeCell ref="N7:N11"/>
    <mergeCell ref="H8:H11"/>
    <mergeCell ref="G8:G11"/>
    <mergeCell ref="O7:O11"/>
    <mergeCell ref="O6:P6"/>
  </mergeCells>
  <conditionalFormatting sqref="F23:F24">
    <cfRule type="expression" dxfId="2" priority="24" stopIfTrue="1">
      <formula>F23&lt;&gt;#REF!+#REF!+H23</formula>
    </cfRule>
  </conditionalFormatting>
  <conditionalFormatting sqref="F19:F20">
    <cfRule type="expression" dxfId="1" priority="25" stopIfTrue="1">
      <formula>#REF!+#REF!+G19+H19&lt;&gt;F19</formula>
    </cfRule>
  </conditionalFormatting>
  <conditionalFormatting sqref="F19:F20">
    <cfRule type="expression" dxfId="0" priority="26" stopIfTrue="1">
      <formula>#REF!+#REF!+#REF!+H19&lt;&gt;F19</formula>
    </cfRule>
  </conditionalFormatting>
  <pageMargins left="0.25" right="0.25" top="0.51" bottom="0.49" header="0.5" footer="0.5"/>
  <pageSetup paperSize="9" scale="73" orientation="landscape" r:id="rId1"/>
  <headerFooter alignWithMargins="0"/>
  <rowBreaks count="1" manualBreakCount="1">
    <brk id="3" max="24" man="1"/>
  </rowBreaks>
  <colBreaks count="1" manualBreakCount="1">
    <brk id="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workbookViewId="0">
      <selection activeCell="H24" sqref="H24"/>
    </sheetView>
  </sheetViews>
  <sheetFormatPr defaultRowHeight="12.75"/>
  <cols>
    <col min="1" max="1" width="6.7109375" customWidth="1"/>
    <col min="7" max="7" width="19.85546875" customWidth="1"/>
    <col min="8" max="8" width="3.28515625" customWidth="1"/>
    <col min="12" max="12" width="16" customWidth="1"/>
    <col min="14" max="14" width="6" customWidth="1"/>
    <col min="15" max="15" width="18.28515625" customWidth="1"/>
  </cols>
  <sheetData>
    <row r="1" spans="1:15" ht="15">
      <c r="A1" s="65" t="s">
        <v>209</v>
      </c>
      <c r="B1" s="335"/>
      <c r="C1" s="335"/>
      <c r="D1" s="335"/>
      <c r="E1" s="335"/>
      <c r="F1" s="335"/>
      <c r="G1" s="335"/>
      <c r="H1" s="66"/>
      <c r="I1" s="335"/>
      <c r="J1" s="335"/>
      <c r="K1" s="335"/>
      <c r="L1" s="335"/>
      <c r="M1" s="335"/>
      <c r="N1" s="335"/>
      <c r="O1" s="335"/>
    </row>
    <row r="2" spans="1:15" ht="15.75" customHeight="1">
      <c r="A2" s="66"/>
      <c r="B2" s="335" t="s">
        <v>114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ht="15.75" thickBot="1">
      <c r="A3" s="66"/>
      <c r="B3" s="66"/>
      <c r="C3" s="66"/>
      <c r="D3" s="66"/>
      <c r="E3" s="66"/>
      <c r="F3" s="66"/>
      <c r="G3" s="66"/>
      <c r="H3" s="66"/>
      <c r="I3" s="67"/>
      <c r="J3" s="67"/>
      <c r="K3" s="67"/>
    </row>
    <row r="4" spans="1:15" ht="15.75" thickBot="1">
      <c r="A4" s="68" t="s">
        <v>89</v>
      </c>
      <c r="B4" s="336" t="s">
        <v>90</v>
      </c>
      <c r="C4" s="337"/>
      <c r="D4" s="337"/>
      <c r="E4" s="337"/>
      <c r="F4" s="337"/>
      <c r="G4" s="338"/>
      <c r="H4" s="66"/>
      <c r="I4" s="68" t="s">
        <v>89</v>
      </c>
      <c r="J4" s="336" t="s">
        <v>90</v>
      </c>
      <c r="K4" s="337"/>
      <c r="L4" s="337"/>
      <c r="M4" s="337"/>
      <c r="N4" s="337"/>
      <c r="O4" s="338"/>
    </row>
    <row r="5" spans="1:15" ht="26.25" customHeight="1" thickBot="1">
      <c r="A5" s="329" t="s">
        <v>91</v>
      </c>
      <c r="B5" s="330"/>
      <c r="C5" s="330"/>
      <c r="D5" s="330"/>
      <c r="E5" s="330"/>
      <c r="F5" s="330"/>
      <c r="G5" s="331"/>
      <c r="H5" s="66"/>
      <c r="I5" s="83"/>
      <c r="J5" s="329" t="s">
        <v>104</v>
      </c>
      <c r="K5" s="330"/>
      <c r="L5" s="330"/>
      <c r="M5" s="330"/>
      <c r="N5" s="330"/>
      <c r="O5" s="331"/>
    </row>
    <row r="6" spans="1:15" ht="26.25" customHeight="1">
      <c r="A6" s="70" t="s">
        <v>92</v>
      </c>
      <c r="B6" s="71" t="s">
        <v>112</v>
      </c>
      <c r="C6" s="72"/>
      <c r="D6" s="72"/>
      <c r="E6" s="72"/>
      <c r="F6" s="72"/>
      <c r="G6" s="73"/>
      <c r="H6" s="66"/>
      <c r="I6" s="74" t="s">
        <v>92</v>
      </c>
      <c r="J6" s="75" t="s">
        <v>175</v>
      </c>
      <c r="K6" s="76"/>
      <c r="L6" s="76"/>
      <c r="M6" s="76"/>
      <c r="N6" s="76"/>
      <c r="O6" s="77"/>
    </row>
    <row r="7" spans="1:15" ht="26.25" customHeight="1">
      <c r="A7" s="74" t="s">
        <v>93</v>
      </c>
      <c r="B7" s="75" t="s">
        <v>165</v>
      </c>
      <c r="C7" s="76"/>
      <c r="D7" s="76"/>
      <c r="E7" s="76"/>
      <c r="F7" s="76"/>
      <c r="G7" s="77"/>
      <c r="H7" s="66"/>
      <c r="I7" s="74" t="s">
        <v>93</v>
      </c>
      <c r="J7" s="75" t="s">
        <v>176</v>
      </c>
      <c r="K7" s="76"/>
      <c r="L7" s="76"/>
      <c r="M7" s="76"/>
      <c r="N7" s="76"/>
      <c r="O7" s="77"/>
    </row>
    <row r="8" spans="1:15" ht="26.25" customHeight="1" thickBot="1">
      <c r="A8" s="74" t="s">
        <v>95</v>
      </c>
      <c r="B8" s="339" t="s">
        <v>94</v>
      </c>
      <c r="C8" s="340"/>
      <c r="D8" s="340"/>
      <c r="E8" s="340"/>
      <c r="F8" s="340"/>
      <c r="G8" s="341"/>
      <c r="H8" s="66"/>
      <c r="I8" s="74" t="s">
        <v>95</v>
      </c>
      <c r="J8" s="75" t="s">
        <v>177</v>
      </c>
      <c r="K8" s="76"/>
      <c r="L8" s="76"/>
      <c r="M8" s="76"/>
      <c r="N8" s="76"/>
      <c r="O8" s="77"/>
    </row>
    <row r="9" spans="1:15" ht="26.25" customHeight="1" thickBot="1">
      <c r="A9" s="74" t="s">
        <v>96</v>
      </c>
      <c r="B9" s="339" t="s">
        <v>166</v>
      </c>
      <c r="C9" s="340"/>
      <c r="D9" s="340"/>
      <c r="E9" s="340"/>
      <c r="F9" s="340"/>
      <c r="G9" s="341"/>
      <c r="H9" s="66"/>
      <c r="I9" s="88"/>
      <c r="J9" s="329" t="s">
        <v>105</v>
      </c>
      <c r="K9" s="330"/>
      <c r="L9" s="330"/>
      <c r="M9" s="330"/>
      <c r="N9" s="330"/>
      <c r="O9" s="331"/>
    </row>
    <row r="10" spans="1:15" ht="26.25" customHeight="1">
      <c r="A10" s="74" t="s">
        <v>98</v>
      </c>
      <c r="B10" s="339" t="s">
        <v>97</v>
      </c>
      <c r="C10" s="340"/>
      <c r="D10" s="340"/>
      <c r="E10" s="340"/>
      <c r="F10" s="340"/>
      <c r="G10" s="341"/>
      <c r="H10" s="66"/>
      <c r="I10" s="70" t="s">
        <v>92</v>
      </c>
      <c r="J10" s="117" t="s">
        <v>106</v>
      </c>
      <c r="K10" s="118"/>
      <c r="L10" s="118"/>
      <c r="M10" s="118"/>
      <c r="N10" s="118"/>
      <c r="O10" s="119"/>
    </row>
    <row r="11" spans="1:15" ht="26.25" customHeight="1">
      <c r="A11" s="74" t="s">
        <v>99</v>
      </c>
      <c r="B11" s="339" t="s">
        <v>167</v>
      </c>
      <c r="C11" s="340"/>
      <c r="D11" s="340"/>
      <c r="E11" s="340"/>
      <c r="F11" s="340"/>
      <c r="G11" s="341"/>
      <c r="H11" s="66"/>
      <c r="I11" s="82" t="s">
        <v>93</v>
      </c>
      <c r="J11" s="332" t="s">
        <v>107</v>
      </c>
      <c r="K11" s="333"/>
      <c r="L11" s="333"/>
      <c r="M11" s="333"/>
      <c r="N11" s="333"/>
      <c r="O11" s="334"/>
    </row>
    <row r="12" spans="1:15" ht="30.75" customHeight="1" thickBot="1">
      <c r="A12" s="82" t="s">
        <v>100</v>
      </c>
      <c r="B12" s="332" t="s">
        <v>168</v>
      </c>
      <c r="C12" s="333"/>
      <c r="D12" s="333"/>
      <c r="E12" s="333"/>
      <c r="F12" s="333"/>
      <c r="G12" s="334"/>
      <c r="H12" s="66"/>
      <c r="I12" s="74" t="s">
        <v>95</v>
      </c>
      <c r="J12" s="78" t="s">
        <v>108</v>
      </c>
      <c r="K12" s="79"/>
      <c r="L12" s="79"/>
      <c r="M12" s="79"/>
      <c r="N12" s="79"/>
      <c r="O12" s="80"/>
    </row>
    <row r="13" spans="1:15" ht="30.75" customHeight="1" thickBot="1">
      <c r="A13" s="82" t="s">
        <v>101</v>
      </c>
      <c r="B13" s="342" t="s">
        <v>169</v>
      </c>
      <c r="C13" s="343"/>
      <c r="D13" s="343"/>
      <c r="E13" s="343"/>
      <c r="F13" s="343"/>
      <c r="G13" s="344"/>
      <c r="H13" s="66"/>
      <c r="I13" s="83"/>
      <c r="J13" s="329" t="s">
        <v>109</v>
      </c>
      <c r="K13" s="330"/>
      <c r="L13" s="330"/>
      <c r="M13" s="330"/>
      <c r="N13" s="330"/>
      <c r="O13" s="331"/>
    </row>
    <row r="14" spans="1:15" ht="26.25" customHeight="1" thickBot="1">
      <c r="A14" s="83"/>
      <c r="B14" s="329" t="s">
        <v>102</v>
      </c>
      <c r="C14" s="330"/>
      <c r="D14" s="330"/>
      <c r="E14" s="330"/>
      <c r="F14" s="330"/>
      <c r="G14" s="331"/>
      <c r="H14" s="66"/>
      <c r="I14" s="84" t="s">
        <v>92</v>
      </c>
      <c r="J14" s="85" t="s">
        <v>110</v>
      </c>
      <c r="K14" s="86"/>
      <c r="L14" s="86"/>
      <c r="M14" s="86"/>
      <c r="N14" s="86"/>
      <c r="O14" s="87"/>
    </row>
    <row r="15" spans="1:15" ht="26.25" customHeight="1" thickBot="1">
      <c r="A15" s="74" t="s">
        <v>92</v>
      </c>
      <c r="B15" s="339" t="s">
        <v>103</v>
      </c>
      <c r="C15" s="340"/>
      <c r="D15" s="340"/>
      <c r="E15" s="340"/>
      <c r="F15" s="340"/>
      <c r="G15" s="341"/>
      <c r="H15" s="66"/>
      <c r="I15" s="93" t="s">
        <v>93</v>
      </c>
      <c r="J15" s="345" t="s">
        <v>111</v>
      </c>
      <c r="K15" s="346"/>
      <c r="L15" s="346"/>
      <c r="M15" s="346"/>
      <c r="N15" s="346"/>
      <c r="O15" s="347"/>
    </row>
    <row r="16" spans="1:15" ht="26.25" customHeight="1">
      <c r="A16" s="82" t="s">
        <v>93</v>
      </c>
      <c r="B16" s="332" t="s">
        <v>113</v>
      </c>
      <c r="C16" s="333"/>
      <c r="D16" s="333"/>
      <c r="E16" s="333"/>
      <c r="F16" s="333"/>
      <c r="G16" s="334"/>
      <c r="H16" s="66"/>
      <c r="I16" s="116"/>
      <c r="J16" s="125"/>
      <c r="K16" s="125"/>
      <c r="L16" s="125"/>
      <c r="M16" s="125"/>
      <c r="N16" s="125"/>
      <c r="O16" s="125"/>
    </row>
    <row r="17" spans="1:15" ht="26.25" customHeight="1">
      <c r="A17" s="89" t="s">
        <v>95</v>
      </c>
      <c r="B17" s="90" t="s">
        <v>170</v>
      </c>
      <c r="C17" s="91"/>
      <c r="D17" s="91"/>
      <c r="E17" s="91"/>
      <c r="F17" s="91"/>
      <c r="G17" s="92"/>
      <c r="H17" s="66"/>
      <c r="I17" s="126"/>
      <c r="J17" s="348"/>
      <c r="K17" s="348"/>
      <c r="L17" s="348"/>
      <c r="M17" s="348"/>
      <c r="N17" s="348"/>
      <c r="O17" s="348"/>
    </row>
    <row r="18" spans="1:15" ht="26.25" customHeight="1">
      <c r="A18" s="74" t="s">
        <v>96</v>
      </c>
      <c r="B18" s="75" t="s">
        <v>171</v>
      </c>
      <c r="C18" s="76"/>
      <c r="D18" s="76"/>
      <c r="E18" s="76"/>
      <c r="F18" s="76"/>
      <c r="G18" s="77"/>
      <c r="H18" s="66"/>
      <c r="I18" s="123"/>
      <c r="J18" s="126"/>
      <c r="K18" s="126"/>
      <c r="L18" s="126"/>
      <c r="M18" s="126"/>
      <c r="N18" s="126"/>
      <c r="O18" s="126"/>
    </row>
    <row r="19" spans="1:15" ht="26.25" customHeight="1">
      <c r="A19" s="74" t="s">
        <v>98</v>
      </c>
      <c r="B19" s="349" t="s">
        <v>172</v>
      </c>
      <c r="C19" s="350"/>
      <c r="D19" s="350"/>
      <c r="E19" s="350"/>
      <c r="F19" s="350"/>
      <c r="G19" s="351"/>
      <c r="H19" s="66"/>
      <c r="I19" s="123"/>
      <c r="J19" s="352"/>
      <c r="K19" s="352"/>
      <c r="L19" s="352"/>
      <c r="M19" s="352"/>
      <c r="N19" s="352"/>
      <c r="O19" s="352"/>
    </row>
    <row r="20" spans="1:15" ht="26.25" customHeight="1">
      <c r="A20" s="89" t="s">
        <v>99</v>
      </c>
      <c r="B20" s="120" t="s">
        <v>173</v>
      </c>
      <c r="C20" s="121"/>
      <c r="D20" s="121"/>
      <c r="E20" s="121"/>
      <c r="F20" s="121"/>
      <c r="G20" s="122"/>
      <c r="H20" s="66"/>
      <c r="I20" s="123"/>
      <c r="J20" s="124"/>
      <c r="K20" s="124"/>
      <c r="L20" s="124"/>
      <c r="M20" s="124"/>
      <c r="N20" s="124"/>
      <c r="O20" s="124"/>
    </row>
    <row r="21" spans="1:15" ht="34.5" customHeight="1" thickBot="1">
      <c r="A21" s="93" t="s">
        <v>100</v>
      </c>
      <c r="B21" s="342" t="s">
        <v>174</v>
      </c>
      <c r="C21" s="343"/>
      <c r="D21" s="343"/>
      <c r="E21" s="343"/>
      <c r="F21" s="343"/>
      <c r="G21" s="344"/>
      <c r="H21" s="66"/>
      <c r="I21" s="81"/>
      <c r="J21" s="81"/>
      <c r="K21" s="81"/>
      <c r="L21" s="69"/>
      <c r="M21" s="81"/>
      <c r="N21" s="81"/>
      <c r="O21" s="81"/>
    </row>
  </sheetData>
  <mergeCells count="24">
    <mergeCell ref="B16:G16"/>
    <mergeCell ref="J17:O17"/>
    <mergeCell ref="B19:G19"/>
    <mergeCell ref="J19:O19"/>
    <mergeCell ref="B21:G21"/>
    <mergeCell ref="B12:G12"/>
    <mergeCell ref="B13:G13"/>
    <mergeCell ref="J13:O13"/>
    <mergeCell ref="B14:G14"/>
    <mergeCell ref="B15:G15"/>
    <mergeCell ref="J15:O15"/>
    <mergeCell ref="J9:O9"/>
    <mergeCell ref="J11:O11"/>
    <mergeCell ref="B1:G1"/>
    <mergeCell ref="I1:O1"/>
    <mergeCell ref="B2:O2"/>
    <mergeCell ref="B4:G4"/>
    <mergeCell ref="J4:O4"/>
    <mergeCell ref="A5:G5"/>
    <mergeCell ref="J5:O5"/>
    <mergeCell ref="B8:G8"/>
    <mergeCell ref="B9:G9"/>
    <mergeCell ref="B10:G10"/>
    <mergeCell ref="B11:G11"/>
  </mergeCells>
  <printOptions horizontalCentered="1"/>
  <pageMargins left="0.62" right="0.42" top="0.62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титульник</vt:lpstr>
      <vt:lpstr>11</vt:lpstr>
      <vt:lpstr>1</vt:lpstr>
      <vt:lpstr>2</vt:lpstr>
      <vt:lpstr>3</vt:lpstr>
      <vt:lpstr>4</vt:lpstr>
      <vt:lpstr>5</vt:lpstr>
      <vt:lpstr>'1'!Область_печати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NMR</dc:creator>
  <cp:lastModifiedBy>Полежаева</cp:lastModifiedBy>
  <cp:lastPrinted>2019-06-20T14:45:27Z</cp:lastPrinted>
  <dcterms:created xsi:type="dcterms:W3CDTF">2001-03-16T08:00:32Z</dcterms:created>
  <dcterms:modified xsi:type="dcterms:W3CDTF">2019-06-20T14:45:50Z</dcterms:modified>
</cp:coreProperties>
</file>