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5"/>
  </bookViews>
  <sheets>
    <sheet name="титульник" sheetId="42" r:id="rId1"/>
    <sheet name="1" sheetId="54" r:id="rId2"/>
    <sheet name="2" sheetId="61" r:id="rId3"/>
    <sheet name="3" sheetId="62" r:id="rId4"/>
    <sheet name="4" sheetId="63" r:id="rId5"/>
    <sheet name="5" sheetId="64" r:id="rId6"/>
  </sheets>
  <definedNames>
    <definedName name="_xlnm.Print_Area" localSheetId="1">'1'!$A$1:$U$35</definedName>
    <definedName name="_xlnm.Print_Area" localSheetId="2">'2'!$A$1:$U$28</definedName>
    <definedName name="_xlnm.Print_Area" localSheetId="3">'3'!$A$1:$U$40</definedName>
    <definedName name="_xlnm.Print_Area" localSheetId="4">'4'!$A$1:$U$31</definedName>
    <definedName name="_xlnm.Print_Area" localSheetId="5">'5'!$A$1:$U$49</definedName>
    <definedName name="_xlnm.Print_Area" localSheetId="0">титульник!$A$1:$I$32</definedName>
  </definedNames>
  <calcPr calcId="124519" fullPrecision="0"/>
</workbook>
</file>

<file path=xl/calcChain.xml><?xml version="1.0" encoding="utf-8"?>
<calcChain xmlns="http://schemas.openxmlformats.org/spreadsheetml/2006/main">
  <c r="H21" i="61"/>
  <c r="H22"/>
  <c r="G22" s="1"/>
  <c r="H23"/>
  <c r="H24"/>
  <c r="G24" s="1"/>
  <c r="H20"/>
  <c r="G21"/>
  <c r="G23"/>
  <c r="Z45" i="64"/>
  <c r="Z44"/>
  <c r="I19" i="63"/>
  <c r="J19"/>
  <c r="K19"/>
  <c r="L19"/>
  <c r="M19"/>
  <c r="N19"/>
  <c r="O19"/>
  <c r="P19"/>
  <c r="Q19"/>
  <c r="R19"/>
  <c r="S19"/>
  <c r="T19"/>
  <c r="U19"/>
  <c r="Z43" i="64"/>
  <c r="M26" i="63"/>
  <c r="M20"/>
  <c r="M34" i="64"/>
  <c r="M19"/>
  <c r="M29"/>
  <c r="M24"/>
  <c r="Y25"/>
  <c r="L34"/>
  <c r="V44"/>
  <c r="V45"/>
  <c r="V46"/>
  <c r="V47"/>
  <c r="V48"/>
  <c r="V49"/>
  <c r="E37"/>
  <c r="E36"/>
  <c r="K37"/>
  <c r="K36"/>
  <c r="F29"/>
  <c r="I29"/>
  <c r="J29"/>
  <c r="K29"/>
  <c r="L29"/>
  <c r="N29"/>
  <c r="O29"/>
  <c r="P29"/>
  <c r="Q29"/>
  <c r="R29"/>
  <c r="S29"/>
  <c r="T29"/>
  <c r="U29"/>
  <c r="H31"/>
  <c r="G31" s="1"/>
  <c r="E31" s="1"/>
  <c r="G32"/>
  <c r="G33"/>
  <c r="K33"/>
  <c r="E33" s="1"/>
  <c r="E32"/>
  <c r="H30"/>
  <c r="G30" s="1"/>
  <c r="E30" s="1"/>
  <c r="K28"/>
  <c r="E28" s="1"/>
  <c r="H26"/>
  <c r="G26"/>
  <c r="E26" s="1"/>
  <c r="G28"/>
  <c r="AC24"/>
  <c r="H21"/>
  <c r="G21" s="1"/>
  <c r="E21" s="1"/>
  <c r="G22"/>
  <c r="G23"/>
  <c r="E22"/>
  <c r="E23"/>
  <c r="K23"/>
  <c r="H35"/>
  <c r="G35" s="1"/>
  <c r="E35" s="1"/>
  <c r="H25"/>
  <c r="G25" s="1"/>
  <c r="E25" s="1"/>
  <c r="H20"/>
  <c r="G20" s="1"/>
  <c r="E20" s="1"/>
  <c r="F19"/>
  <c r="I19"/>
  <c r="J19"/>
  <c r="K19"/>
  <c r="L19"/>
  <c r="N19"/>
  <c r="O19"/>
  <c r="P19"/>
  <c r="Q19"/>
  <c r="R19"/>
  <c r="S19"/>
  <c r="T19"/>
  <c r="U19"/>
  <c r="K31" i="63"/>
  <c r="F26"/>
  <c r="I26"/>
  <c r="J26"/>
  <c r="K26"/>
  <c r="L26"/>
  <c r="N26"/>
  <c r="O26"/>
  <c r="P26"/>
  <c r="Q26"/>
  <c r="R26"/>
  <c r="S26"/>
  <c r="T26"/>
  <c r="U26"/>
  <c r="E30"/>
  <c r="G30"/>
  <c r="G31"/>
  <c r="H28"/>
  <c r="G28" s="1"/>
  <c r="E28" s="1"/>
  <c r="H29"/>
  <c r="G29" s="1"/>
  <c r="E29" s="1"/>
  <c r="H27"/>
  <c r="G27" s="1"/>
  <c r="E27" s="1"/>
  <c r="F20"/>
  <c r="I20"/>
  <c r="J20"/>
  <c r="K20"/>
  <c r="L20"/>
  <c r="N20"/>
  <c r="O20"/>
  <c r="P20"/>
  <c r="Q20"/>
  <c r="R20"/>
  <c r="S20"/>
  <c r="T20"/>
  <c r="U20"/>
  <c r="H22"/>
  <c r="G22" s="1"/>
  <c r="E22" s="1"/>
  <c r="H23"/>
  <c r="G24"/>
  <c r="G25"/>
  <c r="E24"/>
  <c r="E25"/>
  <c r="H21"/>
  <c r="G21" s="1"/>
  <c r="E21" s="1"/>
  <c r="F19" i="62"/>
  <c r="I19"/>
  <c r="J19"/>
  <c r="K19"/>
  <c r="L19"/>
  <c r="M19"/>
  <c r="N19"/>
  <c r="O19"/>
  <c r="P19"/>
  <c r="Q19"/>
  <c r="R19"/>
  <c r="S19"/>
  <c r="T19"/>
  <c r="U19"/>
  <c r="H20"/>
  <c r="F34" i="64"/>
  <c r="H34"/>
  <c r="I34"/>
  <c r="J34"/>
  <c r="K34"/>
  <c r="N34"/>
  <c r="O34"/>
  <c r="P34"/>
  <c r="Q34"/>
  <c r="R34"/>
  <c r="S34"/>
  <c r="T34"/>
  <c r="U34"/>
  <c r="F24"/>
  <c r="I24"/>
  <c r="J24"/>
  <c r="K24"/>
  <c r="L24"/>
  <c r="N24"/>
  <c r="O24"/>
  <c r="P24"/>
  <c r="Q24"/>
  <c r="R24"/>
  <c r="S24"/>
  <c r="T24"/>
  <c r="U24"/>
  <c r="E29" l="1"/>
  <c r="G29"/>
  <c r="H29"/>
  <c r="H26" i="63"/>
  <c r="F19"/>
  <c r="G26"/>
  <c r="H20"/>
  <c r="E26"/>
  <c r="E19" i="64"/>
  <c r="H19"/>
  <c r="G34"/>
  <c r="G19"/>
  <c r="G23" i="63"/>
  <c r="E23" s="1"/>
  <c r="E20" s="1"/>
  <c r="H24" i="64"/>
  <c r="E24"/>
  <c r="G24"/>
  <c r="E31" i="63"/>
  <c r="K25"/>
  <c r="K24"/>
  <c r="H25" i="62"/>
  <c r="G25" s="1"/>
  <c r="E25" s="1"/>
  <c r="H26"/>
  <c r="G26" s="1"/>
  <c r="E26" s="1"/>
  <c r="H27"/>
  <c r="G27" s="1"/>
  <c r="E27" s="1"/>
  <c r="H28"/>
  <c r="G28" s="1"/>
  <c r="E28" s="1"/>
  <c r="H29"/>
  <c r="G29" s="1"/>
  <c r="E29" s="1"/>
  <c r="H30"/>
  <c r="G30" s="1"/>
  <c r="E30" s="1"/>
  <c r="H31"/>
  <c r="G31" s="1"/>
  <c r="E31" s="1"/>
  <c r="H32"/>
  <c r="G32" s="1"/>
  <c r="E32" s="1"/>
  <c r="H33"/>
  <c r="G33" s="1"/>
  <c r="E33" s="1"/>
  <c r="H34"/>
  <c r="G34" s="1"/>
  <c r="E34" s="1"/>
  <c r="H35"/>
  <c r="G35" s="1"/>
  <c r="E35" s="1"/>
  <c r="H36"/>
  <c r="G36" s="1"/>
  <c r="E36" s="1"/>
  <c r="H37"/>
  <c r="H38"/>
  <c r="G38" s="1"/>
  <c r="E38" s="1"/>
  <c r="H39"/>
  <c r="G39" s="1"/>
  <c r="E39" s="1"/>
  <c r="H40"/>
  <c r="G40" s="1"/>
  <c r="E40" s="1"/>
  <c r="G37"/>
  <c r="E37" s="1"/>
  <c r="G20"/>
  <c r="H21"/>
  <c r="H22"/>
  <c r="G22" s="1"/>
  <c r="E22" s="1"/>
  <c r="H23"/>
  <c r="G23" s="1"/>
  <c r="E23" s="1"/>
  <c r="H24"/>
  <c r="G24" s="1"/>
  <c r="E24" s="1"/>
  <c r="V23" i="61"/>
  <c r="H19" i="63" l="1"/>
  <c r="Y36" i="62"/>
  <c r="H19"/>
  <c r="G21"/>
  <c r="E21" s="1"/>
  <c r="G20" i="63"/>
  <c r="G19" s="1"/>
  <c r="E20" i="62"/>
  <c r="G19"/>
  <c r="G27" i="61"/>
  <c r="G28"/>
  <c r="G25" s="1"/>
  <c r="G26"/>
  <c r="F25"/>
  <c r="H25"/>
  <c r="I25"/>
  <c r="J25"/>
  <c r="K25"/>
  <c r="L25"/>
  <c r="M25"/>
  <c r="N25"/>
  <c r="O25"/>
  <c r="P25"/>
  <c r="Q25"/>
  <c r="R25"/>
  <c r="S25"/>
  <c r="T25"/>
  <c r="U25"/>
  <c r="F19"/>
  <c r="H19"/>
  <c r="I19"/>
  <c r="J19"/>
  <c r="K19"/>
  <c r="L19"/>
  <c r="M19"/>
  <c r="N19"/>
  <c r="O19"/>
  <c r="P19"/>
  <c r="Q19"/>
  <c r="R19"/>
  <c r="S19"/>
  <c r="T19"/>
  <c r="U19"/>
  <c r="V22"/>
  <c r="G20"/>
  <c r="E20" s="1"/>
  <c r="E21"/>
  <c r="H20" i="54"/>
  <c r="G21"/>
  <c r="G22"/>
  <c r="E22" s="1"/>
  <c r="G23"/>
  <c r="G24"/>
  <c r="G25"/>
  <c r="G26"/>
  <c r="G27"/>
  <c r="G28"/>
  <c r="G29"/>
  <c r="G30"/>
  <c r="G31"/>
  <c r="G32"/>
  <c r="G33"/>
  <c r="G34"/>
  <c r="G35"/>
  <c r="G20"/>
  <c r="I19"/>
  <c r="J19"/>
  <c r="K19"/>
  <c r="L19"/>
  <c r="M19"/>
  <c r="N19"/>
  <c r="O19"/>
  <c r="P19"/>
  <c r="Q19"/>
  <c r="R19"/>
  <c r="S19"/>
  <c r="T19"/>
  <c r="U19"/>
  <c r="Y29"/>
  <c r="Y28"/>
  <c r="H24"/>
  <c r="H31"/>
  <c r="H33"/>
  <c r="H25"/>
  <c r="E26"/>
  <c r="H27"/>
  <c r="H28"/>
  <c r="H29"/>
  <c r="H30"/>
  <c r="H32"/>
  <c r="E21"/>
  <c r="E23"/>
  <c r="H23"/>
  <c r="E31"/>
  <c r="E33"/>
  <c r="E24"/>
  <c r="E19" i="62" l="1"/>
  <c r="G19" i="61"/>
  <c r="E20" i="54"/>
  <c r="G19"/>
  <c r="E32"/>
  <c r="E30"/>
  <c r="E29"/>
  <c r="E28"/>
  <c r="E27"/>
  <c r="H26"/>
  <c r="H19" s="1"/>
  <c r="E25"/>
  <c r="H21"/>
  <c r="I32" i="42"/>
  <c r="E19" i="54" l="1"/>
  <c r="F19"/>
  <c r="E23" i="61"/>
  <c r="E22"/>
  <c r="I28" i="42"/>
  <c r="I30"/>
  <c r="H42" i="64"/>
  <c r="I42"/>
  <c r="J42"/>
  <c r="K42"/>
  <c r="L42"/>
  <c r="M42"/>
  <c r="O42"/>
  <c r="O43" s="1"/>
  <c r="P42"/>
  <c r="P43" s="1"/>
  <c r="Q42"/>
  <c r="Q43" s="1"/>
  <c r="R42"/>
  <c r="R43" s="1"/>
  <c r="T42"/>
  <c r="T43" s="1"/>
  <c r="U42"/>
  <c r="U43" s="1"/>
  <c r="G37"/>
  <c r="E28" i="61"/>
  <c r="E27"/>
  <c r="E26"/>
  <c r="E24"/>
  <c r="E35" i="54"/>
  <c r="B32" i="42"/>
  <c r="I31"/>
  <c r="I29"/>
  <c r="C32"/>
  <c r="D32"/>
  <c r="E32"/>
  <c r="F32"/>
  <c r="G32"/>
  <c r="H32"/>
  <c r="N42" i="64"/>
  <c r="N43" s="1"/>
  <c r="E34" l="1"/>
  <c r="E19" i="63" s="1"/>
  <c r="G42" i="64"/>
  <c r="E51" s="1"/>
  <c r="E25" i="61"/>
  <c r="E19"/>
  <c r="E42" i="64" s="1"/>
  <c r="S42"/>
  <c r="S43" s="1"/>
  <c r="V43" s="1"/>
  <c r="F42"/>
</calcChain>
</file>

<file path=xl/sharedStrings.xml><?xml version="1.0" encoding="utf-8"?>
<sst xmlns="http://schemas.openxmlformats.org/spreadsheetml/2006/main" count="464" uniqueCount="261">
  <si>
    <t>Каникулы</t>
  </si>
  <si>
    <t>Индекс</t>
  </si>
  <si>
    <t>Курсы</t>
  </si>
  <si>
    <t>по профилю специальности</t>
  </si>
  <si>
    <t>УЧЕБНЫЙ ПЛАН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</si>
  <si>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</si>
  <si>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</si>
  <si>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</si>
  <si>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</si>
  <si>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</si>
  <si>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</si>
  <si>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</si>
  <si>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</si>
  <si>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</si>
  <si>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</si>
  <si>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</si>
  <si>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</si>
  <si>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</si>
  <si>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</si>
  <si>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</si>
  <si>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Иностранный язык</t>
  </si>
  <si>
    <t>Физическая культура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</si>
  <si>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</si>
  <si>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</si>
  <si>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</si>
  <si>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</si>
  <si>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</si>
  <si>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</si>
  <si>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</si>
  <si>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</si>
  <si>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Стр.2</t>
  </si>
  <si>
    <t>Стр.3</t>
  </si>
  <si>
    <t>ОП.00</t>
  </si>
  <si>
    <t>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</si>
  <si>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</si>
  <si>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</si>
  <si>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</si>
  <si>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</si>
  <si>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</si>
  <si>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</si>
  <si>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</si>
  <si>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</si>
  <si>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ОП.10</t>
  </si>
  <si>
    <t>ОП.11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</si>
  <si>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</si>
  <si>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</si>
  <si>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</si>
  <si>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</si>
  <si>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</si>
  <si>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</si>
  <si>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</si>
  <si>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ПП.03</t>
  </si>
  <si>
    <t>ПМ.04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</si>
  <si>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</si>
  <si>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</si>
  <si>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</si>
  <si>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</si>
  <si>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</si>
  <si>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</si>
  <si>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</si>
  <si>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</si>
  <si>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зачетов</t>
  </si>
  <si>
    <t>Основы философии</t>
  </si>
  <si>
    <t>лаб. и практ. занятий</t>
  </si>
  <si>
    <t>3 сем. 16 нед.</t>
  </si>
  <si>
    <t>Стр.1</t>
  </si>
  <si>
    <t>производственной практики</t>
  </si>
  <si>
    <t>преддипломной практики</t>
  </si>
  <si>
    <t>Информатика</t>
  </si>
  <si>
    <t>Безопасность жизнедеятельности</t>
  </si>
  <si>
    <t>Стр.4</t>
  </si>
  <si>
    <t>IV курс</t>
  </si>
  <si>
    <t>О. 00</t>
  </si>
  <si>
    <t>Обществознание (включая экономику и право)</t>
  </si>
  <si>
    <t>Биология</t>
  </si>
  <si>
    <t>ОБЖ</t>
  </si>
  <si>
    <t>Физика</t>
  </si>
  <si>
    <t>5 сем. 16 нед.</t>
  </si>
  <si>
    <r>
      <t xml:space="preserve">на базе </t>
    </r>
    <r>
      <rPr>
        <b/>
        <u/>
        <sz val="12"/>
        <rFont val="Arial Cyr"/>
        <charset val="204"/>
      </rPr>
      <t>основного общего образования</t>
    </r>
  </si>
  <si>
    <t>УТВЕРЖДАЮ</t>
  </si>
  <si>
    <t>Директор ОГБПОУ СмолАПО</t>
  </si>
  <si>
    <t>программы подготовки специалистов среднего звена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</si>
  <si>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</si>
  <si>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</si>
  <si>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t>Общеобразовательные учебные дисциплины</t>
  </si>
  <si>
    <t>ОУД.01</t>
  </si>
  <si>
    <t>ОУД.02</t>
  </si>
  <si>
    <t>История</t>
  </si>
  <si>
    <t>ОУД.05</t>
  </si>
  <si>
    <t>ОУД.06</t>
  </si>
  <si>
    <t>Химия</t>
  </si>
  <si>
    <t>ОУД.10</t>
  </si>
  <si>
    <t>ОУД.11</t>
  </si>
  <si>
    <t>ОУД.12</t>
  </si>
  <si>
    <t>УД.n</t>
  </si>
  <si>
    <t>Дополнительные</t>
  </si>
  <si>
    <t>УД.1</t>
  </si>
  <si>
    <t>Проектная деятельность</t>
  </si>
  <si>
    <t>ОУД.08*</t>
  </si>
  <si>
    <t>МДК.01.02</t>
  </si>
  <si>
    <t>МДК.02.02</t>
  </si>
  <si>
    <t>ПП.04</t>
  </si>
  <si>
    <t>УП.01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</si>
  <si>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</si>
  <si>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</si>
  <si>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Примечание: в високосный год указанные даты смещаются назад на 1 день.</t>
  </si>
  <si>
    <t>1. Государственный экзамен – с 18.05 по 24.05 (всего – 1 нед.)</t>
  </si>
  <si>
    <t>2. Выпускная квалификационная работа:</t>
  </si>
  <si>
    <t>Общий гуманитарный и социально-экономический цикл</t>
  </si>
  <si>
    <t>Иностранный язык в профессиональной деятельности</t>
  </si>
  <si>
    <t>Математический и общий естественно-научный цикл</t>
  </si>
  <si>
    <t>Общепрофессиональный цикл</t>
  </si>
  <si>
    <t>ОП.14</t>
  </si>
  <si>
    <t>ОП.15</t>
  </si>
  <si>
    <t>ОП.16</t>
  </si>
  <si>
    <t>Профессиональный цикл</t>
  </si>
  <si>
    <t xml:space="preserve">МДК.01.03 </t>
  </si>
  <si>
    <t>УП.04</t>
  </si>
  <si>
    <t>ПА</t>
  </si>
  <si>
    <t>7 сем. 16 нед.</t>
  </si>
  <si>
    <t>8 сем. 17 нед.</t>
  </si>
  <si>
    <t>Русский язык</t>
  </si>
  <si>
    <t>Литература</t>
  </si>
  <si>
    <t>ОУД.03</t>
  </si>
  <si>
    <t>ОУД.04*</t>
  </si>
  <si>
    <t>ОУД.07</t>
  </si>
  <si>
    <t>ОУД.09*</t>
  </si>
  <si>
    <t>ОУД.13</t>
  </si>
  <si>
    <t>дифференцированных зачетов</t>
  </si>
  <si>
    <t>ОП.17</t>
  </si>
  <si>
    <t>МДК.03.02</t>
  </si>
  <si>
    <t>зачеты</t>
  </si>
  <si>
    <t>экзамены</t>
  </si>
  <si>
    <t>Объем образовательной нагрузки</t>
  </si>
  <si>
    <t>Учебная нагрузка обучающихся (час.)</t>
  </si>
  <si>
    <t>Самостоятельная учебная работа</t>
  </si>
  <si>
    <t>Во взаимодействиии с преподавателем</t>
  </si>
  <si>
    <t>По практике производственной и учебной</t>
  </si>
  <si>
    <t>Консультации</t>
  </si>
  <si>
    <t>Нагрузка на дисциплины и МДК</t>
  </si>
  <si>
    <t>Всего учебных занятий</t>
  </si>
  <si>
    <t>в т. ч. по учебным дисциплинам и МДК</t>
  </si>
  <si>
    <t>Теоретическое обучение</t>
  </si>
  <si>
    <t>курсовых работ (проектов)</t>
  </si>
  <si>
    <t>Распределение учебной нагрузки по курсам и семестрам (час. в семестр)</t>
  </si>
  <si>
    <t>Математика</t>
  </si>
  <si>
    <t>Астрономия</t>
  </si>
  <si>
    <t>ОУД.14</t>
  </si>
  <si>
    <t>Вариативная часть</t>
  </si>
  <si>
    <t>_______________М. В. Белокопытов</t>
  </si>
  <si>
    <t>"_____" _______________ 2019 г.</t>
  </si>
  <si>
    <t>1 сем. 16 нед.</t>
  </si>
  <si>
    <t>2 сем. 23 нед.</t>
  </si>
  <si>
    <t>Э(2)</t>
  </si>
  <si>
    <t>по специальности среднего профессионального образования:</t>
  </si>
  <si>
    <t xml:space="preserve">ЕН.03 </t>
  </si>
  <si>
    <t>Экологические основы природопользования</t>
  </si>
  <si>
    <t>ОП.09</t>
  </si>
  <si>
    <t>Э(3)</t>
  </si>
  <si>
    <t>Э(7)</t>
  </si>
  <si>
    <t>МДК.04.01</t>
  </si>
  <si>
    <r>
      <t xml:space="preserve">Нормативный срок обучения -3 года и </t>
    </r>
    <r>
      <rPr>
        <b/>
        <u/>
        <sz val="12"/>
        <rFont val="Arial Cyr"/>
        <charset val="204"/>
      </rPr>
      <t>10</t>
    </r>
    <r>
      <rPr>
        <sz val="12"/>
        <rFont val="Arial Cyr"/>
        <charset val="204"/>
      </rPr>
      <t xml:space="preserve"> месяцев</t>
    </r>
  </si>
  <si>
    <t>4 сем. 23 нед.</t>
  </si>
  <si>
    <t>6 сем. 24 нед.</t>
  </si>
  <si>
    <t>Родной язык</t>
  </si>
  <si>
    <t>Психология общения</t>
  </si>
  <si>
    <t>Э(4)</t>
  </si>
  <si>
    <t>Правовое обеспечение профессиональной деятельности</t>
  </si>
  <si>
    <t>ДЗ(6)</t>
  </si>
  <si>
    <t>ДЗ(4)</t>
  </si>
  <si>
    <t>ОП.12</t>
  </si>
  <si>
    <t>ДЗ(8)</t>
  </si>
  <si>
    <t>ОП.13</t>
  </si>
  <si>
    <t>Э(6)</t>
  </si>
  <si>
    <t>ДЗ(7)</t>
  </si>
  <si>
    <t>МДК.02.03</t>
  </si>
  <si>
    <t>ДЗ(5)</t>
  </si>
  <si>
    <t>УП.02</t>
  </si>
  <si>
    <t>ДЗк(8)</t>
  </si>
  <si>
    <t>ДЗк(6)</t>
  </si>
  <si>
    <t>Э(1)</t>
  </si>
  <si>
    <t>ДЗ(2)</t>
  </si>
  <si>
    <t>ДЗ(1,2)</t>
  </si>
  <si>
    <t>ДЗ(1)</t>
  </si>
  <si>
    <t>ДЗ(3)</t>
  </si>
  <si>
    <t>Сафоновского филиала</t>
  </si>
  <si>
    <t>18.02.13 Технология производства изделий из полимерных композитов</t>
  </si>
  <si>
    <t>Квалификация: техник-технолог</t>
  </si>
  <si>
    <t>1 сем. 16 нед. 3дн</t>
  </si>
  <si>
    <t>2 сем. 22 нед. 3дн</t>
  </si>
  <si>
    <t>ДЗ(4,6,8)</t>
  </si>
  <si>
    <t>ДЗ (3-8)</t>
  </si>
  <si>
    <t>ДЗ (7)</t>
  </si>
  <si>
    <t>Информационные технологии в профессиональной деятельности</t>
  </si>
  <si>
    <t>Инженерная и компьютерная графика</t>
  </si>
  <si>
    <t>Электротехника и электроника</t>
  </si>
  <si>
    <t>Метрология, стандартизация и сертификация</t>
  </si>
  <si>
    <t>Органическая химия</t>
  </si>
  <si>
    <t xml:space="preserve">Общая и аналитическая химия </t>
  </si>
  <si>
    <t>Техническая механика</t>
  </si>
  <si>
    <t>Основы автоматизации технологических процессов</t>
  </si>
  <si>
    <t>Физика-химия и механика полимерных материалов</t>
  </si>
  <si>
    <t>Материаловедение и основы технологии композитов</t>
  </si>
  <si>
    <t>Оборудование и инструменты для обработки изделий из полимерных композитов</t>
  </si>
  <si>
    <t>Технология изготовления деталей на станках с ЧПУ</t>
  </si>
  <si>
    <t>Контроль качества сырья, полуфабрикатов и готовой продукции</t>
  </si>
  <si>
    <t>Основы экономики</t>
  </si>
  <si>
    <t>Охрана труда</t>
  </si>
  <si>
    <t>Основы предпринимательства и бизнес-планирования</t>
  </si>
  <si>
    <t>Проектирование участков по производству изделий из полимерных материалов</t>
  </si>
  <si>
    <t>ОП.18</t>
  </si>
  <si>
    <t>Композиционные наноматериалы</t>
  </si>
  <si>
    <t>Основы исследовательской деятельности</t>
  </si>
  <si>
    <t>ОП.19</t>
  </si>
  <si>
    <t>ОП.20</t>
  </si>
  <si>
    <t>ОП.21</t>
  </si>
  <si>
    <t>Программирование станков с ЧПУ</t>
  </si>
  <si>
    <t>ДЗк(4)</t>
  </si>
  <si>
    <t>Проектирование производства и технологической оснастки производства изделий из полимерных композитов</t>
  </si>
  <si>
    <t>Проектирование  изделий из полимерных композитов различного функционального назначения</t>
  </si>
  <si>
    <t>Проектирование технологической оснастки для производства изделий из полимерных композитов различного функционального назначения, в том числе для производства оснастки на станках с ЧПУ</t>
  </si>
  <si>
    <t>Проектирование технологических процессов производства изделий из полимерных композитов различного функционального назначения</t>
  </si>
  <si>
    <t xml:space="preserve"> Подготовка исходных компонентов, полуфабрикатов, комплектующих и технологической оснастки для производства изделий из полимерных композитов</t>
  </si>
  <si>
    <t xml:space="preserve"> Подготовка исходных компонентов, полуфабрикатов, комплектующих для производства изделий из полимерных композитов</t>
  </si>
  <si>
    <t>Испытания и контроль исходных компонентов, полуфабрикатов, комплектующих для производства изделий из полимерных композитов, включая методы неразрушающего контроля</t>
  </si>
  <si>
    <t>Изготовление технологической оснастки для производства изделий из полимерных композитов, в том числе на станках с ЧПУ</t>
  </si>
  <si>
    <t>Обслуживание и эксплуатация технологического оборудования и технологической оснастки</t>
  </si>
  <si>
    <t>Эк(6)</t>
  </si>
  <si>
    <t>Основы обслуживания и эксплуатации технологического оборудования для производства изделий из полимерных композитов</t>
  </si>
  <si>
    <t>Основы обслуживания и эксплуатации технологической оснастки для производства изделий из полимерных композитов</t>
  </si>
  <si>
    <t>УП.03</t>
  </si>
  <si>
    <t>Ведение технологического процесса производства изделий из полимерных композитов различного функционального назначения</t>
  </si>
  <si>
    <t>Производство изделий из полимерных композитов различного функционального назначения</t>
  </si>
  <si>
    <t>МДК.04.02</t>
  </si>
  <si>
    <t>Технологии сборки и ремонта изделий из полимерных композитов</t>
  </si>
  <si>
    <t>ПМ.05</t>
  </si>
  <si>
    <t>Планирование и организация производственной деятельности</t>
  </si>
  <si>
    <t>МДК.05.01</t>
  </si>
  <si>
    <t>Управление персоналом подразделения производства изделий из полимерных композитов</t>
  </si>
  <si>
    <t>МДК.05.02</t>
  </si>
  <si>
    <t>Стандартизация, контроль качества и подтверждение соответствия изделий из полимерных композитов</t>
  </si>
  <si>
    <t>УП.05</t>
  </si>
  <si>
    <t>ПП.05</t>
  </si>
  <si>
    <t>ПМ.06</t>
  </si>
  <si>
    <t xml:space="preserve">Выполнение работ по одной или нескольким профессиям рабочих, должностям служащих </t>
  </si>
  <si>
    <t>МДК.06.01</t>
  </si>
  <si>
    <t>Организация и реализация профессиональной деятельности по профессии Лаборант химического анализа</t>
  </si>
  <si>
    <t>УП.06</t>
  </si>
  <si>
    <t>ПП.06</t>
  </si>
  <si>
    <t>Эк(8)</t>
  </si>
  <si>
    <t>ДЗк(6),  ДЗ(8)</t>
  </si>
  <si>
    <t>Эк(5)</t>
  </si>
  <si>
    <t>2ДЗ</t>
  </si>
  <si>
    <t>2Э</t>
  </si>
  <si>
    <t>1ДЗ</t>
  </si>
  <si>
    <t>1Э</t>
  </si>
  <si>
    <t>3Э</t>
  </si>
  <si>
    <t>10ДЗ</t>
  </si>
  <si>
    <t>5Э</t>
  </si>
  <si>
    <t>7Э</t>
  </si>
  <si>
    <t>12ДЗ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</si>
</sst>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i/>
      <sz val="11"/>
      <name val="Times New Roman Cyr"/>
      <charset val="204"/>
    </font>
    <font>
      <i/>
      <sz val="12"/>
      <name val="Arial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Arial Cyr"/>
      <charset val="204"/>
    </font>
    <font>
      <sz val="9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 Cyr"/>
      <charset val="204"/>
    </font>
    <font>
      <i/>
      <sz val="12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9" xfId="0" applyFont="1" applyBorder="1"/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5" fillId="0" borderId="5" xfId="1" applyFont="1" applyBorder="1"/>
    <xf numFmtId="0" fontId="5" fillId="0" borderId="6" xfId="1" applyFont="1" applyBorder="1" applyAlignment="1">
      <alignment wrapText="1"/>
    </xf>
    <xf numFmtId="0" fontId="8" fillId="0" borderId="0" xfId="0" applyFont="1" applyAlignment="1"/>
    <xf numFmtId="0" fontId="2" fillId="0" borderId="3" xfId="0" applyFont="1" applyBorder="1"/>
    <xf numFmtId="0" fontId="18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6" fillId="0" borderId="5" xfId="1" applyFont="1" applyFill="1" applyBorder="1"/>
    <xf numFmtId="0" fontId="16" fillId="2" borderId="5" xfId="1" applyFont="1" applyFill="1" applyBorder="1"/>
    <xf numFmtId="0" fontId="18" fillId="0" borderId="3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49" fontId="5" fillId="0" borderId="26" xfId="1" applyNumberFormat="1" applyFont="1" applyBorder="1" applyAlignment="1">
      <alignment horizontal="center"/>
    </xf>
    <xf numFmtId="0" fontId="2" fillId="0" borderId="27" xfId="0" applyFont="1" applyBorder="1"/>
    <xf numFmtId="0" fontId="5" fillId="0" borderId="26" xfId="1" applyFont="1" applyBorder="1"/>
    <xf numFmtId="1" fontId="5" fillId="0" borderId="26" xfId="1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26" xfId="1" applyFont="1" applyBorder="1" applyAlignment="1">
      <alignment wrapText="1"/>
    </xf>
    <xf numFmtId="0" fontId="5" fillId="0" borderId="26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4" borderId="26" xfId="1" applyFont="1" applyFill="1" applyBorder="1" applyAlignment="1">
      <alignment vertical="center"/>
    </xf>
    <xf numFmtId="1" fontId="15" fillId="4" borderId="26" xfId="1" applyNumberFormat="1" applyFont="1" applyFill="1" applyBorder="1" applyAlignment="1">
      <alignment horizontal="center" vertical="center"/>
    </xf>
    <xf numFmtId="1" fontId="15" fillId="4" borderId="26" xfId="0" applyNumberFormat="1" applyFont="1" applyFill="1" applyBorder="1" applyAlignment="1">
      <alignment horizontal="center" vertical="center"/>
    </xf>
    <xf numFmtId="0" fontId="5" fillId="0" borderId="28" xfId="1" applyFont="1" applyBorder="1"/>
    <xf numFmtId="49" fontId="5" fillId="0" borderId="28" xfId="1" applyNumberFormat="1" applyFont="1" applyBorder="1" applyAlignment="1">
      <alignment horizontal="center"/>
    </xf>
    <xf numFmtId="1" fontId="5" fillId="0" borderId="28" xfId="1" applyNumberFormat="1" applyFont="1" applyBorder="1" applyAlignment="1">
      <alignment horizontal="center"/>
    </xf>
    <xf numFmtId="0" fontId="5" fillId="0" borderId="30" xfId="1" applyFont="1" applyBorder="1"/>
    <xf numFmtId="0" fontId="5" fillId="0" borderId="31" xfId="1" applyFont="1" applyBorder="1"/>
    <xf numFmtId="0" fontId="5" fillId="0" borderId="28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12" xfId="0" applyFont="1" applyBorder="1"/>
    <xf numFmtId="0" fontId="2" fillId="0" borderId="32" xfId="0" applyFont="1" applyBorder="1"/>
    <xf numFmtId="49" fontId="5" fillId="0" borderId="0" xfId="1" applyNumberFormat="1" applyFont="1" applyBorder="1" applyAlignment="1">
      <alignment horizontal="center"/>
    </xf>
    <xf numFmtId="0" fontId="16" fillId="0" borderId="34" xfId="1" applyFont="1" applyFill="1" applyBorder="1"/>
    <xf numFmtId="0" fontId="1" fillId="0" borderId="3" xfId="0" applyFont="1" applyBorder="1"/>
    <xf numFmtId="1" fontId="2" fillId="0" borderId="35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4" fillId="3" borderId="26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1" fontId="5" fillId="5" borderId="28" xfId="1" applyNumberFormat="1" applyFont="1" applyFill="1" applyBorder="1" applyAlignment="1">
      <alignment horizontal="center"/>
    </xf>
    <xf numFmtId="1" fontId="5" fillId="5" borderId="26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22" xfId="1" applyFont="1" applyFill="1" applyBorder="1"/>
    <xf numFmtId="0" fontId="5" fillId="0" borderId="22" xfId="1" applyFont="1" applyBorder="1"/>
    <xf numFmtId="0" fontId="5" fillId="0" borderId="22" xfId="1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15" fillId="4" borderId="22" xfId="1" applyFont="1" applyFill="1" applyBorder="1" applyAlignment="1">
      <alignment vertical="center" wrapText="1"/>
    </xf>
    <xf numFmtId="0" fontId="2" fillId="0" borderId="38" xfId="0" applyFont="1" applyBorder="1" applyAlignment="1">
      <alignment horizontal="center"/>
    </xf>
    <xf numFmtId="0" fontId="2" fillId="0" borderId="33" xfId="0" applyFont="1" applyBorder="1"/>
    <xf numFmtId="0" fontId="2" fillId="0" borderId="51" xfId="0" applyFont="1" applyBorder="1"/>
    <xf numFmtId="1" fontId="5" fillId="0" borderId="33" xfId="1" applyNumberFormat="1" applyFont="1" applyBorder="1" applyAlignment="1">
      <alignment horizontal="center"/>
    </xf>
    <xf numFmtId="0" fontId="5" fillId="0" borderId="20" xfId="1" applyFont="1" applyFill="1" applyBorder="1"/>
    <xf numFmtId="49" fontId="5" fillId="0" borderId="21" xfId="1" applyNumberFormat="1" applyFont="1" applyBorder="1" applyAlignment="1">
      <alignment horizontal="center"/>
    </xf>
    <xf numFmtId="49" fontId="5" fillId="0" borderId="20" xfId="1" applyNumberFormat="1" applyFont="1" applyBorder="1" applyAlignment="1">
      <alignment horizontal="center"/>
    </xf>
    <xf numFmtId="0" fontId="5" fillId="0" borderId="20" xfId="1" applyFont="1" applyBorder="1" applyAlignment="1">
      <alignment wrapText="1"/>
    </xf>
    <xf numFmtId="0" fontId="23" fillId="0" borderId="20" xfId="1" applyFont="1" applyBorder="1"/>
    <xf numFmtId="0" fontId="15" fillId="4" borderId="20" xfId="1" applyFont="1" applyFill="1" applyBorder="1" applyAlignment="1">
      <alignment vertical="center" wrapText="1"/>
    </xf>
    <xf numFmtId="49" fontId="15" fillId="4" borderId="21" xfId="1" applyNumberFormat="1" applyFont="1" applyFill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0" fontId="15" fillId="4" borderId="33" xfId="1" applyNumberFormat="1" applyFont="1" applyFill="1" applyBorder="1" applyAlignment="1">
      <alignment horizontal="center" vertical="center"/>
    </xf>
    <xf numFmtId="1" fontId="5" fillId="0" borderId="52" xfId="1" applyNumberFormat="1" applyFont="1" applyBorder="1" applyAlignment="1">
      <alignment horizontal="center"/>
    </xf>
    <xf numFmtId="49" fontId="15" fillId="4" borderId="52" xfId="1" applyNumberFormat="1" applyFont="1" applyFill="1" applyBorder="1" applyAlignment="1">
      <alignment horizontal="center" vertical="center"/>
    </xf>
    <xf numFmtId="1" fontId="5" fillId="0" borderId="53" xfId="1" applyNumberFormat="1" applyFont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1" fontId="15" fillId="4" borderId="22" xfId="1" applyNumberFormat="1" applyFont="1" applyFill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/>
    </xf>
    <xf numFmtId="1" fontId="15" fillId="4" borderId="33" xfId="0" applyNumberFormat="1" applyFont="1" applyFill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5" fillId="4" borderId="20" xfId="1" applyNumberFormat="1" applyFont="1" applyFill="1" applyBorder="1" applyAlignment="1">
      <alignment horizontal="center" vertical="center"/>
    </xf>
    <xf numFmtId="1" fontId="15" fillId="4" borderId="21" xfId="1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5" fillId="0" borderId="24" xfId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15" fillId="4" borderId="2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15" fillId="4" borderId="20" xfId="0" applyNumberFormat="1" applyFont="1" applyFill="1" applyBorder="1" applyAlignment="1">
      <alignment horizontal="center" vertical="center"/>
    </xf>
    <xf numFmtId="1" fontId="15" fillId="4" borderId="21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22" xfId="1" applyFont="1" applyFill="1" applyBorder="1" applyAlignment="1">
      <alignment wrapText="1"/>
    </xf>
    <xf numFmtId="0" fontId="5" fillId="0" borderId="20" xfId="1" applyFont="1" applyFill="1" applyBorder="1" applyAlignment="1">
      <alignment wrapText="1"/>
    </xf>
    <xf numFmtId="49" fontId="5" fillId="0" borderId="21" xfId="1" applyNumberFormat="1" applyFont="1" applyFill="1" applyBorder="1" applyAlignment="1">
      <alignment horizontal="center"/>
    </xf>
    <xf numFmtId="1" fontId="5" fillId="0" borderId="52" xfId="1" applyNumberFormat="1" applyFont="1" applyFill="1" applyBorder="1" applyAlignment="1">
      <alignment horizontal="center"/>
    </xf>
    <xf numFmtId="1" fontId="5" fillId="0" borderId="33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horizontal="center"/>
    </xf>
    <xf numFmtId="1" fontId="5" fillId="0" borderId="22" xfId="1" applyNumberFormat="1" applyFont="1" applyFill="1" applyBorder="1" applyAlignment="1">
      <alignment horizontal="center"/>
    </xf>
    <xf numFmtId="1" fontId="5" fillId="0" borderId="20" xfId="1" applyNumberFormat="1" applyFont="1" applyFill="1" applyBorder="1" applyAlignment="1">
      <alignment horizontal="center"/>
    </xf>
    <xf numFmtId="1" fontId="5" fillId="0" borderId="21" xfId="1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5" fillId="0" borderId="54" xfId="1" applyNumberFormat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1" fontId="5" fillId="0" borderId="55" xfId="1" applyNumberFormat="1" applyFont="1" applyBorder="1" applyAlignment="1">
      <alignment horizontal="center"/>
    </xf>
    <xf numFmtId="1" fontId="5" fillId="0" borderId="56" xfId="1" applyNumberFormat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1" fontId="2" fillId="0" borderId="0" xfId="0" applyNumberFormat="1" applyFont="1"/>
    <xf numFmtId="49" fontId="5" fillId="0" borderId="22" xfId="1" applyNumberFormat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52" xfId="1" applyNumberFormat="1" applyFont="1" applyBorder="1" applyAlignment="1">
      <alignment wrapText="1"/>
    </xf>
    <xf numFmtId="0" fontId="5" fillId="0" borderId="33" xfId="1" applyFont="1" applyFill="1" applyBorder="1"/>
    <xf numFmtId="0" fontId="5" fillId="0" borderId="33" xfId="1" applyFont="1" applyBorder="1"/>
    <xf numFmtId="0" fontId="5" fillId="0" borderId="33" xfId="1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24" fillId="0" borderId="32" xfId="0" applyFont="1" applyBorder="1" applyAlignment="1">
      <alignment vertical="top" wrapText="1"/>
    </xf>
    <xf numFmtId="1" fontId="5" fillId="6" borderId="33" xfId="1" applyNumberFormat="1" applyFont="1" applyFill="1" applyBorder="1" applyAlignment="1">
      <alignment horizontal="center"/>
    </xf>
    <xf numFmtId="0" fontId="5" fillId="0" borderId="5" xfId="1" applyFont="1" applyBorder="1" applyAlignment="1">
      <alignment vertical="top"/>
    </xf>
    <xf numFmtId="0" fontId="16" fillId="0" borderId="5" xfId="1" applyFont="1" applyFill="1" applyBorder="1" applyAlignment="1">
      <alignment vertical="top"/>
    </xf>
    <xf numFmtId="0" fontId="16" fillId="0" borderId="6" xfId="1" applyFont="1" applyFill="1" applyBorder="1" applyAlignment="1">
      <alignment vertical="top"/>
    </xf>
    <xf numFmtId="0" fontId="15" fillId="7" borderId="5" xfId="1" applyFont="1" applyFill="1" applyBorder="1" applyAlignment="1">
      <alignment vertical="top"/>
    </xf>
    <xf numFmtId="0" fontId="15" fillId="7" borderId="6" xfId="1" applyFont="1" applyFill="1" applyBorder="1" applyAlignment="1">
      <alignment vertical="top" wrapText="1"/>
    </xf>
    <xf numFmtId="1" fontId="5" fillId="0" borderId="18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4" fillId="0" borderId="48" xfId="0" applyFont="1" applyBorder="1" applyAlignment="1">
      <alignment vertical="top" wrapText="1"/>
    </xf>
    <xf numFmtId="0" fontId="5" fillId="0" borderId="58" xfId="1" applyFont="1" applyFill="1" applyBorder="1"/>
    <xf numFmtId="49" fontId="5" fillId="0" borderId="58" xfId="1" applyNumberFormat="1" applyFont="1" applyBorder="1" applyAlignment="1">
      <alignment horizontal="center"/>
    </xf>
    <xf numFmtId="1" fontId="5" fillId="0" borderId="58" xfId="1" applyNumberFormat="1" applyFont="1" applyBorder="1" applyAlignment="1">
      <alignment horizontal="center"/>
    </xf>
    <xf numFmtId="1" fontId="5" fillId="0" borderId="59" xfId="1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4" fillId="3" borderId="34" xfId="0" applyFont="1" applyFill="1" applyBorder="1" applyAlignment="1">
      <alignment vertical="center"/>
    </xf>
    <xf numFmtId="0" fontId="4" fillId="3" borderId="39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vertical="center" wrapText="1"/>
    </xf>
    <xf numFmtId="49" fontId="14" fillId="3" borderId="27" xfId="0" applyNumberFormat="1" applyFont="1" applyFill="1" applyBorder="1" applyAlignment="1">
      <alignment horizontal="center" vertical="center"/>
    </xf>
    <xf numFmtId="1" fontId="4" fillId="3" borderId="27" xfId="0" applyNumberFormat="1" applyFont="1" applyFill="1" applyBorder="1" applyAlignment="1">
      <alignment horizontal="center" vertical="center"/>
    </xf>
    <xf numFmtId="0" fontId="15" fillId="7" borderId="11" xfId="1" applyFont="1" applyFill="1" applyBorder="1" applyAlignment="1">
      <alignment vertical="top" wrapText="1"/>
    </xf>
    <xf numFmtId="0" fontId="15" fillId="7" borderId="41" xfId="1" applyFont="1" applyFill="1" applyBorder="1" applyAlignment="1">
      <alignment vertical="top"/>
    </xf>
    <xf numFmtId="0" fontId="24" fillId="0" borderId="61" xfId="0" applyFont="1" applyBorder="1" applyAlignment="1">
      <alignment vertical="top" wrapText="1"/>
    </xf>
    <xf numFmtId="0" fontId="24" fillId="0" borderId="52" xfId="0" applyFont="1" applyBorder="1" applyAlignment="1">
      <alignment vertical="top" wrapText="1"/>
    </xf>
    <xf numFmtId="0" fontId="25" fillId="0" borderId="52" xfId="0" applyFont="1" applyBorder="1" applyAlignment="1">
      <alignment vertical="top"/>
    </xf>
    <xf numFmtId="0" fontId="26" fillId="0" borderId="52" xfId="1" applyFont="1" applyBorder="1" applyAlignment="1">
      <alignment vertical="top"/>
    </xf>
    <xf numFmtId="0" fontId="26" fillId="0" borderId="33" xfId="1" applyFont="1" applyBorder="1"/>
    <xf numFmtId="49" fontId="26" fillId="0" borderId="26" xfId="1" applyNumberFormat="1" applyFont="1" applyBorder="1" applyAlignment="1">
      <alignment horizontal="center"/>
    </xf>
    <xf numFmtId="1" fontId="26" fillId="0" borderId="26" xfId="1" applyNumberFormat="1" applyFont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26" fillId="0" borderId="22" xfId="1" applyFont="1" applyBorder="1" applyAlignment="1">
      <alignment horizontal="center"/>
    </xf>
    <xf numFmtId="1" fontId="26" fillId="0" borderId="33" xfId="0" applyNumberFormat="1" applyFont="1" applyBorder="1" applyAlignment="1">
      <alignment horizontal="center"/>
    </xf>
    <xf numFmtId="1" fontId="26" fillId="0" borderId="22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0" xfId="1" applyFont="1" applyBorder="1" applyAlignment="1">
      <alignment horizontal="center"/>
    </xf>
    <xf numFmtId="0" fontId="26" fillId="0" borderId="21" xfId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5" fillId="0" borderId="52" xfId="1" applyFont="1" applyFill="1" applyBorder="1" applyAlignment="1">
      <alignment vertical="top"/>
    </xf>
    <xf numFmtId="0" fontId="26" fillId="0" borderId="33" xfId="0" applyFont="1" applyBorder="1"/>
    <xf numFmtId="0" fontId="26" fillId="0" borderId="26" xfId="0" applyFont="1" applyBorder="1"/>
    <xf numFmtId="0" fontId="26" fillId="0" borderId="22" xfId="0" applyFont="1" applyBorder="1"/>
    <xf numFmtId="0" fontId="26" fillId="0" borderId="20" xfId="0" applyFont="1" applyBorder="1"/>
    <xf numFmtId="0" fontId="26" fillId="0" borderId="21" xfId="0" applyFont="1" applyBorder="1"/>
    <xf numFmtId="0" fontId="26" fillId="0" borderId="22" xfId="0" applyFont="1" applyBorder="1" applyAlignment="1">
      <alignment horizontal="center"/>
    </xf>
    <xf numFmtId="0" fontId="25" fillId="0" borderId="53" xfId="1" applyFont="1" applyFill="1" applyBorder="1" applyAlignment="1">
      <alignment vertical="top"/>
    </xf>
    <xf numFmtId="0" fontId="26" fillId="0" borderId="23" xfId="1" applyFont="1" applyBorder="1" applyAlignment="1">
      <alignment horizontal="center"/>
    </xf>
    <xf numFmtId="0" fontId="26" fillId="0" borderId="24" xfId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5" xfId="1" applyFont="1" applyBorder="1"/>
    <xf numFmtId="1" fontId="26" fillId="0" borderId="26" xfId="0" applyNumberFormat="1" applyFont="1" applyBorder="1" applyAlignment="1">
      <alignment horizontal="center"/>
    </xf>
    <xf numFmtId="0" fontId="29" fillId="0" borderId="5" xfId="1" applyFont="1" applyBorder="1"/>
    <xf numFmtId="0" fontId="26" fillId="0" borderId="26" xfId="1" applyFont="1" applyBorder="1" applyAlignment="1">
      <alignment wrapText="1"/>
    </xf>
    <xf numFmtId="0" fontId="26" fillId="0" borderId="26" xfId="1" applyFont="1" applyBorder="1"/>
    <xf numFmtId="0" fontId="28" fillId="7" borderId="5" xfId="1" applyFont="1" applyFill="1" applyBorder="1"/>
    <xf numFmtId="0" fontId="28" fillId="7" borderId="6" xfId="1" applyFont="1" applyFill="1" applyBorder="1" applyAlignment="1">
      <alignment wrapText="1"/>
    </xf>
    <xf numFmtId="0" fontId="16" fillId="0" borderId="5" xfId="1" applyFont="1" applyBorder="1"/>
    <xf numFmtId="1" fontId="26" fillId="0" borderId="20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0" borderId="22" xfId="1" applyNumberFormat="1" applyFont="1" applyBorder="1" applyAlignment="1">
      <alignment horizontal="center"/>
    </xf>
    <xf numFmtId="1" fontId="26" fillId="0" borderId="20" xfId="1" applyNumberFormat="1" applyFont="1" applyBorder="1" applyAlignment="1">
      <alignment horizontal="center"/>
    </xf>
    <xf numFmtId="1" fontId="26" fillId="0" borderId="21" xfId="1" applyNumberFormat="1" applyFont="1" applyBorder="1" applyAlignment="1">
      <alignment horizontal="center"/>
    </xf>
    <xf numFmtId="1" fontId="26" fillId="0" borderId="33" xfId="1" applyNumberFormat="1" applyFont="1" applyBorder="1" applyAlignment="1">
      <alignment horizontal="center"/>
    </xf>
    <xf numFmtId="0" fontId="26" fillId="0" borderId="20" xfId="1" applyFont="1" applyFill="1" applyBorder="1"/>
    <xf numFmtId="49" fontId="26" fillId="0" borderId="21" xfId="1" applyNumberFormat="1" applyFont="1" applyBorder="1" applyAlignment="1">
      <alignment horizontal="center"/>
    </xf>
    <xf numFmtId="0" fontId="26" fillId="0" borderId="23" xfId="1" applyFont="1" applyFill="1" applyBorder="1"/>
    <xf numFmtId="0" fontId="25" fillId="0" borderId="34" xfId="1" applyFont="1" applyFill="1" applyBorder="1"/>
    <xf numFmtId="1" fontId="26" fillId="0" borderId="28" xfId="1" applyNumberFormat="1" applyFont="1" applyBorder="1" applyAlignment="1">
      <alignment horizontal="center"/>
    </xf>
    <xf numFmtId="1" fontId="26" fillId="0" borderId="28" xfId="0" applyNumberFormat="1" applyFont="1" applyBorder="1" applyAlignment="1">
      <alignment horizontal="center"/>
    </xf>
    <xf numFmtId="0" fontId="15" fillId="7" borderId="34" xfId="1" applyFont="1" applyFill="1" applyBorder="1"/>
    <xf numFmtId="0" fontId="15" fillId="7" borderId="30" xfId="1" applyFont="1" applyFill="1" applyBorder="1"/>
    <xf numFmtId="0" fontId="5" fillId="0" borderId="18" xfId="1" applyFont="1" applyBorder="1"/>
    <xf numFmtId="1" fontId="26" fillId="0" borderId="58" xfId="1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0" fontId="5" fillId="0" borderId="20" xfId="1" applyFont="1" applyBorder="1"/>
    <xf numFmtId="0" fontId="16" fillId="0" borderId="20" xfId="1" applyFont="1" applyBorder="1"/>
    <xf numFmtId="0" fontId="16" fillId="0" borderId="23" xfId="1" applyFont="1" applyFill="1" applyBorder="1"/>
    <xf numFmtId="1" fontId="26" fillId="0" borderId="63" xfId="1" applyNumberFormat="1" applyFont="1" applyBorder="1" applyAlignment="1">
      <alignment horizontal="center"/>
    </xf>
    <xf numFmtId="1" fontId="26" fillId="0" borderId="24" xfId="0" applyNumberFormat="1" applyFont="1" applyBorder="1" applyAlignment="1">
      <alignment horizontal="center"/>
    </xf>
    <xf numFmtId="0" fontId="30" fillId="7" borderId="2" xfId="0" applyFont="1" applyFill="1" applyBorder="1" applyAlignment="1">
      <alignment wrapText="1"/>
    </xf>
    <xf numFmtId="0" fontId="24" fillId="0" borderId="59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16" fillId="0" borderId="22" xfId="1" applyFont="1" applyBorder="1" applyAlignment="1">
      <alignment wrapText="1"/>
    </xf>
    <xf numFmtId="0" fontId="16" fillId="0" borderId="25" xfId="1" applyFont="1" applyFill="1" applyBorder="1"/>
    <xf numFmtId="0" fontId="30" fillId="7" borderId="16" xfId="0" applyFont="1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16" fillId="0" borderId="37" xfId="1" applyFont="1" applyBorder="1"/>
    <xf numFmtId="0" fontId="16" fillId="0" borderId="37" xfId="1" applyFont="1" applyFill="1" applyBorder="1"/>
    <xf numFmtId="0" fontId="16" fillId="2" borderId="44" xfId="1" applyFont="1" applyFill="1" applyBorder="1"/>
    <xf numFmtId="1" fontId="26" fillId="0" borderId="35" xfId="1" applyNumberFormat="1" applyFont="1" applyBorder="1" applyAlignment="1">
      <alignment horizontal="center"/>
    </xf>
    <xf numFmtId="1" fontId="26" fillId="0" borderId="36" xfId="1" applyNumberFormat="1" applyFont="1" applyBorder="1" applyAlignment="1">
      <alignment horizontal="center"/>
    </xf>
    <xf numFmtId="0" fontId="16" fillId="2" borderId="38" xfId="1" applyFont="1" applyFill="1" applyBorder="1"/>
    <xf numFmtId="0" fontId="26" fillId="0" borderId="20" xfId="1" applyFont="1" applyBorder="1" applyAlignment="1">
      <alignment wrapText="1"/>
    </xf>
    <xf numFmtId="0" fontId="26" fillId="0" borderId="20" xfId="1" applyFont="1" applyBorder="1"/>
    <xf numFmtId="0" fontId="16" fillId="2" borderId="23" xfId="1" applyFont="1" applyFill="1" applyBorder="1"/>
    <xf numFmtId="0" fontId="16" fillId="2" borderId="24" xfId="1" applyFont="1" applyFill="1" applyBorder="1"/>
    <xf numFmtId="0" fontId="26" fillId="0" borderId="18" xfId="1" applyFont="1" applyFill="1" applyBorder="1"/>
    <xf numFmtId="1" fontId="26" fillId="0" borderId="59" xfId="1" applyNumberFormat="1" applyFont="1" applyBorder="1" applyAlignment="1">
      <alignment horizontal="center"/>
    </xf>
    <xf numFmtId="1" fontId="26" fillId="0" borderId="25" xfId="1" applyNumberFormat="1" applyFont="1" applyBorder="1" applyAlignment="1">
      <alignment horizontal="center"/>
    </xf>
    <xf numFmtId="1" fontId="26" fillId="0" borderId="35" xfId="0" applyNumberFormat="1" applyFont="1" applyBorder="1" applyAlignment="1">
      <alignment horizontal="center"/>
    </xf>
    <xf numFmtId="1" fontId="26" fillId="0" borderId="36" xfId="0" applyNumberFormat="1" applyFont="1" applyBorder="1" applyAlignment="1">
      <alignment horizontal="center"/>
    </xf>
    <xf numFmtId="1" fontId="26" fillId="0" borderId="18" xfId="1" applyNumberFormat="1" applyFont="1" applyBorder="1" applyAlignment="1">
      <alignment horizontal="center"/>
    </xf>
    <xf numFmtId="1" fontId="26" fillId="0" borderId="19" xfId="1" applyNumberFormat="1" applyFont="1" applyBorder="1" applyAlignment="1">
      <alignment horizontal="center"/>
    </xf>
    <xf numFmtId="1" fontId="26" fillId="0" borderId="23" xfId="1" applyNumberFormat="1" applyFont="1" applyBorder="1" applyAlignment="1">
      <alignment horizontal="center"/>
    </xf>
    <xf numFmtId="1" fontId="26" fillId="0" borderId="24" xfId="1" applyNumberFormat="1" applyFont="1" applyBorder="1" applyAlignment="1">
      <alignment horizontal="center"/>
    </xf>
    <xf numFmtId="0" fontId="16" fillId="2" borderId="4" xfId="1" applyFont="1" applyFill="1" applyBorder="1"/>
    <xf numFmtId="1" fontId="26" fillId="0" borderId="59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26" fillId="0" borderId="26" xfId="0" applyNumberFormat="1" applyFont="1" applyBorder="1"/>
    <xf numFmtId="0" fontId="5" fillId="0" borderId="27" xfId="1" applyFont="1" applyBorder="1"/>
    <xf numFmtId="49" fontId="5" fillId="0" borderId="27" xfId="1" applyNumberFormat="1" applyFont="1" applyBorder="1" applyAlignment="1">
      <alignment horizontal="center"/>
    </xf>
    <xf numFmtId="1" fontId="5" fillId="0" borderId="62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27" xfId="1" applyNumberFormat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60" xfId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26" fillId="0" borderId="29" xfId="1" applyFont="1" applyBorder="1"/>
    <xf numFmtId="49" fontId="26" fillId="0" borderId="28" xfId="1" applyNumberFormat="1" applyFont="1" applyBorder="1" applyAlignment="1">
      <alignment horizontal="center"/>
    </xf>
    <xf numFmtId="1" fontId="5" fillId="0" borderId="28" xfId="1" applyNumberFormat="1" applyFont="1" applyFill="1" applyBorder="1" applyAlignment="1">
      <alignment horizontal="center"/>
    </xf>
    <xf numFmtId="0" fontId="5" fillId="7" borderId="13" xfId="1" applyFont="1" applyFill="1" applyBorder="1" applyAlignment="1">
      <alignment horizontal="center" vertical="center"/>
    </xf>
    <xf numFmtId="49" fontId="5" fillId="7" borderId="13" xfId="1" applyNumberFormat="1" applyFont="1" applyFill="1" applyBorder="1" applyAlignment="1">
      <alignment horizontal="center" vertical="center"/>
    </xf>
    <xf numFmtId="1" fontId="5" fillId="7" borderId="13" xfId="1" applyNumberFormat="1" applyFont="1" applyFill="1" applyBorder="1" applyAlignment="1">
      <alignment horizontal="center" vertical="center"/>
    </xf>
    <xf numFmtId="49" fontId="15" fillId="7" borderId="13" xfId="1" applyNumberFormat="1" applyFont="1" applyFill="1" applyBorder="1" applyAlignment="1">
      <alignment horizontal="center" vertical="center"/>
    </xf>
    <xf numFmtId="1" fontId="15" fillId="7" borderId="13" xfId="1" applyNumberFormat="1" applyFont="1" applyFill="1" applyBorder="1" applyAlignment="1">
      <alignment horizontal="center" vertical="center"/>
    </xf>
    <xf numFmtId="1" fontId="15" fillId="7" borderId="6" xfId="1" applyNumberFormat="1" applyFont="1" applyFill="1" applyBorder="1" applyAlignment="1">
      <alignment horizontal="center" vertical="center"/>
    </xf>
    <xf numFmtId="0" fontId="15" fillId="7" borderId="5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41" xfId="1" applyFont="1" applyFill="1" applyBorder="1" applyAlignment="1">
      <alignment vertical="center" wrapText="1"/>
    </xf>
    <xf numFmtId="0" fontId="4" fillId="8" borderId="51" xfId="1" applyFont="1" applyFill="1" applyBorder="1" applyAlignment="1">
      <alignment vertical="center" wrapText="1"/>
    </xf>
    <xf numFmtId="49" fontId="14" fillId="8" borderId="57" xfId="0" applyNumberFormat="1" applyFont="1" applyFill="1" applyBorder="1" applyAlignment="1">
      <alignment horizontal="center" vertical="center"/>
    </xf>
    <xf numFmtId="1" fontId="4" fillId="8" borderId="34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wrapText="1"/>
    </xf>
    <xf numFmtId="0" fontId="25" fillId="0" borderId="40" xfId="1" applyFont="1" applyFill="1" applyBorder="1"/>
    <xf numFmtId="49" fontId="28" fillId="7" borderId="39" xfId="0" applyNumberFormat="1" applyFont="1" applyFill="1" applyBorder="1" applyAlignment="1">
      <alignment horizontal="center" vertical="center"/>
    </xf>
    <xf numFmtId="1" fontId="5" fillId="0" borderId="58" xfId="1" applyNumberFormat="1" applyFont="1" applyFill="1" applyBorder="1" applyAlignment="1">
      <alignment horizontal="center"/>
    </xf>
    <xf numFmtId="1" fontId="5" fillId="0" borderId="35" xfId="1" applyNumberFormat="1" applyFont="1" applyBorder="1" applyAlignment="1">
      <alignment horizontal="center"/>
    </xf>
    <xf numFmtId="1" fontId="5" fillId="0" borderId="23" xfId="1" applyNumberFormat="1" applyFont="1" applyBorder="1" applyAlignment="1">
      <alignment horizontal="center"/>
    </xf>
    <xf numFmtId="49" fontId="26" fillId="0" borderId="59" xfId="1" applyNumberFormat="1" applyFont="1" applyBorder="1" applyAlignment="1">
      <alignment horizontal="center"/>
    </xf>
    <xf numFmtId="49" fontId="26" fillId="0" borderId="22" xfId="1" applyNumberFormat="1" applyFont="1" applyBorder="1" applyAlignment="1">
      <alignment horizontal="center"/>
    </xf>
    <xf numFmtId="49" fontId="26" fillId="0" borderId="25" xfId="1" applyNumberFormat="1" applyFont="1" applyBorder="1" applyAlignment="1">
      <alignment horizontal="center"/>
    </xf>
    <xf numFmtId="0" fontId="28" fillId="7" borderId="34" xfId="1" applyFont="1" applyFill="1" applyBorder="1" applyAlignment="1">
      <alignment horizontal="center" vertical="center" wrapText="1"/>
    </xf>
    <xf numFmtId="1" fontId="28" fillId="7" borderId="51" xfId="1" applyNumberFormat="1" applyFont="1" applyFill="1" applyBorder="1" applyAlignment="1">
      <alignment horizontal="center" vertical="center"/>
    </xf>
    <xf numFmtId="1" fontId="26" fillId="0" borderId="26" xfId="1" applyNumberFormat="1" applyFont="1" applyFill="1" applyBorder="1" applyAlignment="1">
      <alignment horizontal="center"/>
    </xf>
    <xf numFmtId="1" fontId="26" fillId="0" borderId="58" xfId="1" applyNumberFormat="1" applyFont="1" applyFill="1" applyBorder="1" applyAlignment="1">
      <alignment horizontal="center"/>
    </xf>
    <xf numFmtId="0" fontId="31" fillId="7" borderId="7" xfId="1" applyFont="1" applyFill="1" applyBorder="1" applyAlignment="1">
      <alignment horizontal="center" vertical="center"/>
    </xf>
    <xf numFmtId="49" fontId="31" fillId="7" borderId="10" xfId="1" applyNumberFormat="1" applyFont="1" applyFill="1" applyBorder="1" applyAlignment="1">
      <alignment horizontal="center" vertical="center"/>
    </xf>
    <xf numFmtId="1" fontId="31" fillId="7" borderId="9" xfId="1" applyNumberFormat="1" applyFont="1" applyFill="1" applyBorder="1" applyAlignment="1">
      <alignment horizontal="center" vertical="center"/>
    </xf>
    <xf numFmtId="1" fontId="31" fillId="7" borderId="8" xfId="1" applyNumberFormat="1" applyFont="1" applyFill="1" applyBorder="1" applyAlignment="1">
      <alignment horizontal="center" vertical="center"/>
    </xf>
    <xf numFmtId="1" fontId="31" fillId="7" borderId="7" xfId="1" applyNumberFormat="1" applyFont="1" applyFill="1" applyBorder="1" applyAlignment="1">
      <alignment horizontal="center" vertical="center"/>
    </xf>
    <xf numFmtId="1" fontId="31" fillId="7" borderId="14" xfId="1" applyNumberFormat="1" applyFont="1" applyFill="1" applyBorder="1" applyAlignment="1">
      <alignment horizontal="center" vertical="center"/>
    </xf>
    <xf numFmtId="1" fontId="31" fillId="7" borderId="10" xfId="1" applyNumberFormat="1" applyFont="1" applyFill="1" applyBorder="1" applyAlignment="1">
      <alignment horizontal="center" vertical="center"/>
    </xf>
    <xf numFmtId="49" fontId="31" fillId="7" borderId="21" xfId="1" applyNumberFormat="1" applyFont="1" applyFill="1" applyBorder="1" applyAlignment="1">
      <alignment horizontal="center" vertical="center"/>
    </xf>
    <xf numFmtId="1" fontId="31" fillId="7" borderId="29" xfId="1" applyNumberFormat="1" applyFont="1" applyFill="1" applyBorder="1" applyAlignment="1">
      <alignment horizontal="center" vertical="center"/>
    </xf>
    <xf numFmtId="1" fontId="31" fillId="7" borderId="54" xfId="1" applyNumberFormat="1" applyFont="1" applyFill="1" applyBorder="1" applyAlignment="1">
      <alignment horizontal="center" vertical="center"/>
    </xf>
    <xf numFmtId="1" fontId="31" fillId="7" borderId="20" xfId="1" applyNumberFormat="1" applyFont="1" applyFill="1" applyBorder="1" applyAlignment="1">
      <alignment horizontal="center" vertical="center"/>
    </xf>
    <xf numFmtId="1" fontId="31" fillId="7" borderId="26" xfId="1" applyNumberFormat="1" applyFont="1" applyFill="1" applyBorder="1" applyAlignment="1">
      <alignment horizontal="center" vertical="center"/>
    </xf>
    <xf numFmtId="1" fontId="31" fillId="7" borderId="21" xfId="1" applyNumberFormat="1" applyFont="1" applyFill="1" applyBorder="1" applyAlignment="1">
      <alignment horizontal="center" vertical="center"/>
    </xf>
    <xf numFmtId="1" fontId="31" fillId="7" borderId="28" xfId="1" applyNumberFormat="1" applyFont="1" applyFill="1" applyBorder="1" applyAlignment="1">
      <alignment horizontal="center" vertical="center"/>
    </xf>
    <xf numFmtId="0" fontId="31" fillId="7" borderId="20" xfId="1" applyFont="1" applyFill="1" applyBorder="1" applyAlignment="1">
      <alignment horizontal="center" vertical="center" wrapText="1"/>
    </xf>
    <xf numFmtId="0" fontId="30" fillId="7" borderId="45" xfId="0" applyFont="1" applyFill="1" applyBorder="1" applyAlignment="1">
      <alignment horizontal="left" vertical="top" wrapText="1"/>
    </xf>
    <xf numFmtId="0" fontId="28" fillId="7" borderId="55" xfId="1" applyFont="1" applyFill="1" applyBorder="1" applyAlignment="1">
      <alignment horizontal="center" vertical="center"/>
    </xf>
    <xf numFmtId="49" fontId="28" fillId="7" borderId="56" xfId="1" applyNumberFormat="1" applyFont="1" applyFill="1" applyBorder="1" applyAlignment="1">
      <alignment horizontal="center" vertical="center"/>
    </xf>
    <xf numFmtId="1" fontId="28" fillId="7" borderId="9" xfId="1" applyNumberFormat="1" applyFont="1" applyFill="1" applyBorder="1" applyAlignment="1">
      <alignment horizontal="center" vertical="center"/>
    </xf>
    <xf numFmtId="0" fontId="25" fillId="0" borderId="5" xfId="1" applyFont="1" applyBorder="1"/>
    <xf numFmtId="0" fontId="25" fillId="0" borderId="37" xfId="1" applyFont="1" applyBorder="1"/>
    <xf numFmtId="0" fontId="25" fillId="0" borderId="37" xfId="1" applyFont="1" applyFill="1" applyBorder="1"/>
    <xf numFmtId="0" fontId="28" fillId="3" borderId="26" xfId="0" applyFont="1" applyFill="1" applyBorder="1" applyAlignment="1">
      <alignment vertical="center"/>
    </xf>
    <xf numFmtId="0" fontId="28" fillId="3" borderId="22" xfId="1" applyFont="1" applyFill="1" applyBorder="1" applyAlignment="1">
      <alignment vertical="center" wrapText="1"/>
    </xf>
    <xf numFmtId="0" fontId="28" fillId="3" borderId="20" xfId="1" applyFont="1" applyFill="1" applyBorder="1" applyAlignment="1">
      <alignment vertical="center" wrapText="1"/>
    </xf>
    <xf numFmtId="49" fontId="28" fillId="3" borderId="21" xfId="0" applyNumberFormat="1" applyFont="1" applyFill="1" applyBorder="1" applyAlignment="1">
      <alignment horizontal="center" vertical="center"/>
    </xf>
    <xf numFmtId="1" fontId="28" fillId="3" borderId="26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vertical="center"/>
    </xf>
    <xf numFmtId="0" fontId="28" fillId="3" borderId="13" xfId="1" applyFont="1" applyFill="1" applyBorder="1" applyAlignment="1">
      <alignment vertical="center" wrapText="1"/>
    </xf>
    <xf numFmtId="49" fontId="28" fillId="3" borderId="13" xfId="0" applyNumberFormat="1" applyFont="1" applyFill="1" applyBorder="1" applyAlignment="1">
      <alignment horizontal="center" vertical="center"/>
    </xf>
    <xf numFmtId="1" fontId="28" fillId="3" borderId="13" xfId="0" applyNumberFormat="1" applyFont="1" applyFill="1" applyBorder="1" applyAlignment="1">
      <alignment horizontal="center" vertical="center"/>
    </xf>
    <xf numFmtId="0" fontId="26" fillId="0" borderId="7" xfId="1" applyFont="1" applyBorder="1"/>
    <xf numFmtId="0" fontId="26" fillId="0" borderId="28" xfId="1" applyFont="1" applyBorder="1"/>
    <xf numFmtId="0" fontId="26" fillId="0" borderId="29" xfId="1" applyFont="1" applyFill="1" applyBorder="1"/>
    <xf numFmtId="1" fontId="26" fillId="5" borderId="28" xfId="1" applyNumberFormat="1" applyFont="1" applyFill="1" applyBorder="1" applyAlignment="1">
      <alignment horizontal="center"/>
    </xf>
    <xf numFmtId="1" fontId="26" fillId="0" borderId="54" xfId="1" applyNumberFormat="1" applyFont="1" applyBorder="1" applyAlignment="1">
      <alignment horizontal="center"/>
    </xf>
    <xf numFmtId="1" fontId="26" fillId="0" borderId="55" xfId="1" applyNumberFormat="1" applyFont="1" applyBorder="1" applyAlignment="1">
      <alignment horizontal="center"/>
    </xf>
    <xf numFmtId="1" fontId="26" fillId="0" borderId="56" xfId="1" applyNumberFormat="1" applyFont="1" applyBorder="1" applyAlignment="1">
      <alignment horizontal="center"/>
    </xf>
    <xf numFmtId="1" fontId="26" fillId="0" borderId="29" xfId="0" applyNumberFormat="1" applyFont="1" applyBorder="1" applyAlignment="1">
      <alignment horizontal="center"/>
    </xf>
    <xf numFmtId="1" fontId="26" fillId="0" borderId="54" xfId="0" applyNumberFormat="1" applyFont="1" applyBorder="1" applyAlignment="1">
      <alignment horizontal="center"/>
    </xf>
    <xf numFmtId="1" fontId="26" fillId="0" borderId="55" xfId="0" applyNumberFormat="1" applyFont="1" applyBorder="1" applyAlignment="1">
      <alignment horizontal="center"/>
    </xf>
    <xf numFmtId="1" fontId="26" fillId="0" borderId="56" xfId="0" applyNumberFormat="1" applyFont="1" applyBorder="1" applyAlignment="1">
      <alignment horizontal="center"/>
    </xf>
    <xf numFmtId="0" fontId="26" fillId="0" borderId="33" xfId="1" applyFont="1" applyBorder="1" applyAlignment="1">
      <alignment wrapText="1"/>
    </xf>
    <xf numFmtId="1" fontId="2" fillId="0" borderId="20" xfId="0" applyNumberFormat="1" applyFont="1" applyFill="1" applyBorder="1" applyAlignment="1">
      <alignment horizontal="center"/>
    </xf>
    <xf numFmtId="16" fontId="2" fillId="0" borderId="0" xfId="0" applyNumberFormat="1" applyFont="1"/>
    <xf numFmtId="1" fontId="5" fillId="4" borderId="26" xfId="1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5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 wrapText="1"/>
    </xf>
    <xf numFmtId="0" fontId="11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31" xfId="0" applyFont="1" applyBorder="1" applyAlignment="1">
      <alignment horizontal="center" textRotation="90" wrapText="1"/>
    </xf>
    <xf numFmtId="0" fontId="20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42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textRotation="90" wrapText="1"/>
    </xf>
    <xf numFmtId="0" fontId="22" fillId="0" borderId="37" xfId="0" applyFont="1" applyBorder="1" applyAlignment="1">
      <alignment horizontal="center" textRotation="90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 textRotation="90" wrapText="1"/>
    </xf>
    <xf numFmtId="0" fontId="22" fillId="0" borderId="7" xfId="0" applyFont="1" applyBorder="1" applyAlignment="1">
      <alignment horizontal="center" textRotation="90" wrapText="1"/>
    </xf>
    <xf numFmtId="0" fontId="22" fillId="0" borderId="30" xfId="0" applyFont="1" applyBorder="1" applyAlignment="1">
      <alignment horizontal="center" textRotation="90" wrapText="1"/>
    </xf>
    <xf numFmtId="0" fontId="13" fillId="0" borderId="4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textRotation="90"/>
    </xf>
    <xf numFmtId="1" fontId="14" fillId="0" borderId="3" xfId="0" applyNumberFormat="1" applyFont="1" applyFill="1" applyBorder="1" applyAlignment="1">
      <alignment horizontal="center" vertical="center" textRotation="90"/>
    </xf>
    <xf numFmtId="1" fontId="14" fillId="0" borderId="15" xfId="0" applyNumberFormat="1" applyFont="1" applyFill="1" applyBorder="1" applyAlignment="1">
      <alignment horizontal="center" vertical="center" textRotation="90"/>
    </xf>
    <xf numFmtId="0" fontId="16" fillId="0" borderId="26" xfId="1" applyFont="1" applyFill="1" applyBorder="1" applyAlignment="1">
      <alignment horizontal="left"/>
    </xf>
    <xf numFmtId="0" fontId="16" fillId="0" borderId="28" xfId="1" applyFont="1" applyFill="1" applyBorder="1" applyAlignment="1">
      <alignment horizontal="left"/>
    </xf>
    <xf numFmtId="0" fontId="16" fillId="0" borderId="27" xfId="1" applyFont="1" applyFill="1" applyBorder="1" applyAlignment="1">
      <alignment horizontal="left" wrapText="1"/>
    </xf>
    <xf numFmtId="0" fontId="4" fillId="3" borderId="44" xfId="0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20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Normal="80" zoomScaleSheetLayoutView="100" workbookViewId="0">
      <selection activeCell="M26" sqref="M26"/>
    </sheetView>
  </sheetViews>
  <sheetFormatPr defaultRowHeight="12.75"/>
  <cols>
    <col min="1" max="1" width="9.140625" customWidth="1"/>
    <col min="2" max="2" width="24.140625" customWidth="1"/>
    <col min="3" max="3" width="11.140625" customWidth="1"/>
    <col min="4" max="4" width="16.7109375" customWidth="1"/>
    <col min="5" max="5" width="18.57031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ht="15">
      <c r="G1" s="372" t="s">
        <v>79</v>
      </c>
      <c r="H1" s="372"/>
      <c r="I1" s="372"/>
    </row>
    <row r="2" spans="1:9" ht="15">
      <c r="G2" s="373" t="s">
        <v>80</v>
      </c>
      <c r="H2" s="373"/>
      <c r="I2" s="373"/>
    </row>
    <row r="3" spans="1:9" ht="18" customHeight="1">
      <c r="G3" s="373" t="s">
        <v>149</v>
      </c>
      <c r="H3" s="373"/>
      <c r="I3" s="373"/>
    </row>
    <row r="4" spans="1:9" ht="15">
      <c r="G4" s="374" t="s">
        <v>150</v>
      </c>
      <c r="H4" s="374"/>
      <c r="I4" s="374"/>
    </row>
    <row r="7" spans="1:9" ht="18">
      <c r="A7" s="375" t="s">
        <v>4</v>
      </c>
      <c r="B7" s="375"/>
      <c r="C7" s="375"/>
      <c r="D7" s="375"/>
      <c r="E7" s="375"/>
      <c r="F7" s="375"/>
      <c r="G7" s="375"/>
      <c r="H7" s="375"/>
      <c r="I7" s="375"/>
    </row>
    <row r="8" spans="1:9" ht="15">
      <c r="A8" s="377" t="s">
        <v>81</v>
      </c>
      <c r="B8" s="377"/>
      <c r="C8" s="377"/>
      <c r="D8" s="377"/>
      <c r="E8" s="377"/>
      <c r="F8" s="377"/>
      <c r="G8" s="377"/>
      <c r="H8" s="377"/>
      <c r="I8" s="377"/>
    </row>
    <row r="9" spans="1:9" ht="15">
      <c r="A9" s="377" t="s">
        <v>185</v>
      </c>
      <c r="B9" s="377"/>
      <c r="C9" s="377"/>
      <c r="D9" s="377"/>
      <c r="E9" s="377"/>
      <c r="F9" s="377"/>
      <c r="G9" s="377"/>
      <c r="H9" s="377"/>
      <c r="I9" s="377"/>
    </row>
    <row r="10" spans="1:9" ht="15">
      <c r="A10" s="376" t="s">
        <v>82</v>
      </c>
      <c r="B10" s="376"/>
      <c r="C10" s="376"/>
      <c r="D10" s="376"/>
      <c r="E10" s="376"/>
      <c r="F10" s="376"/>
      <c r="G10" s="376"/>
      <c r="H10" s="376"/>
      <c r="I10" s="376"/>
    </row>
    <row r="11" spans="1:9" ht="15.75">
      <c r="A11" s="368" t="s">
        <v>83</v>
      </c>
      <c r="B11" s="368"/>
      <c r="C11" s="368"/>
      <c r="D11" s="368"/>
      <c r="E11" s="368"/>
      <c r="F11" s="368"/>
      <c r="G11" s="368"/>
      <c r="H11" s="368"/>
      <c r="I11" s="368"/>
    </row>
    <row r="12" spans="1:9" ht="15.7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33" customHeight="1">
      <c r="A13" s="370" t="s">
        <v>154</v>
      </c>
      <c r="B13" s="370"/>
      <c r="C13" s="370"/>
      <c r="D13" s="370"/>
      <c r="E13" s="371"/>
      <c r="F13" s="371"/>
      <c r="G13" s="371"/>
      <c r="H13" s="371"/>
      <c r="I13" s="371"/>
    </row>
    <row r="14" spans="1:9" ht="18.75" customHeight="1">
      <c r="A14" s="378" t="s">
        <v>186</v>
      </c>
      <c r="B14" s="378"/>
      <c r="C14" s="378"/>
      <c r="D14" s="378"/>
      <c r="E14" s="378"/>
      <c r="F14" s="378"/>
      <c r="G14" s="378"/>
      <c r="H14" s="378"/>
      <c r="I14" s="378"/>
    </row>
    <row r="17" spans="1:9" ht="15">
      <c r="E17" s="31" t="s">
        <v>187</v>
      </c>
      <c r="F17" s="31"/>
      <c r="G17" s="31"/>
      <c r="H17" s="31"/>
      <c r="I17" s="31"/>
    </row>
    <row r="18" spans="1:9" ht="15.75">
      <c r="E18" s="31" t="s">
        <v>5</v>
      </c>
      <c r="F18" s="31"/>
      <c r="G18" s="31"/>
      <c r="H18" s="31"/>
      <c r="I18" s="31"/>
    </row>
    <row r="19" spans="1:9" ht="15.75">
      <c r="E19" s="31" t="s">
        <v>161</v>
      </c>
      <c r="F19" s="31"/>
      <c r="G19" s="31"/>
      <c r="H19" s="31"/>
      <c r="I19" s="31"/>
    </row>
    <row r="20" spans="1:9" ht="15.75">
      <c r="E20" s="31" t="s">
        <v>78</v>
      </c>
      <c r="F20" s="31"/>
      <c r="G20" s="31"/>
      <c r="H20" s="31"/>
      <c r="I20" s="31"/>
    </row>
    <row r="23" spans="1:9" ht="15.75">
      <c r="A23" s="368" t="s">
        <v>6</v>
      </c>
      <c r="B23" s="368"/>
      <c r="C23" s="368"/>
      <c r="D23" s="368"/>
      <c r="E23" s="368"/>
      <c r="F23" s="368"/>
      <c r="G23" s="368"/>
      <c r="H23" s="368"/>
      <c r="I23" s="368"/>
    </row>
    <row r="24" spans="1:9" ht="6" customHeight="1" thickBot="1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5.75" thickBot="1">
      <c r="A25" s="379" t="s">
        <v>2</v>
      </c>
      <c r="B25" s="369" t="s">
        <v>7</v>
      </c>
      <c r="C25" s="369" t="s">
        <v>8</v>
      </c>
      <c r="D25" s="369" t="s">
        <v>9</v>
      </c>
      <c r="E25" s="369"/>
      <c r="F25" s="369" t="s">
        <v>11</v>
      </c>
      <c r="G25" s="369" t="s">
        <v>12</v>
      </c>
      <c r="H25" s="369" t="s">
        <v>0</v>
      </c>
      <c r="I25" s="369" t="s">
        <v>13</v>
      </c>
    </row>
    <row r="26" spans="1:9" ht="46.5" customHeight="1" thickBot="1">
      <c r="A26" s="379"/>
      <c r="B26" s="369"/>
      <c r="C26" s="369"/>
      <c r="D26" s="12" t="s">
        <v>3</v>
      </c>
      <c r="E26" s="12" t="s">
        <v>10</v>
      </c>
      <c r="F26" s="369"/>
      <c r="G26" s="369"/>
      <c r="H26" s="369"/>
      <c r="I26" s="369"/>
    </row>
    <row r="27" spans="1:9" ht="15.75" thickBot="1">
      <c r="A27" s="11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</row>
    <row r="28" spans="1:9" ht="15.75" thickBot="1">
      <c r="A28" s="13" t="s">
        <v>14</v>
      </c>
      <c r="B28" s="76">
        <v>39</v>
      </c>
      <c r="C28" s="13"/>
      <c r="D28" s="13"/>
      <c r="E28" s="13"/>
      <c r="F28" s="13">
        <v>2</v>
      </c>
      <c r="G28" s="13"/>
      <c r="H28" s="13">
        <v>11</v>
      </c>
      <c r="I28" s="14">
        <f>SUM(B28:H28)</f>
        <v>52</v>
      </c>
    </row>
    <row r="29" spans="1:9" ht="15.75" thickBot="1">
      <c r="A29" s="13" t="s">
        <v>15</v>
      </c>
      <c r="B29" s="76">
        <v>32</v>
      </c>
      <c r="C29" s="13">
        <v>4</v>
      </c>
      <c r="D29" s="13">
        <v>3</v>
      </c>
      <c r="E29" s="13"/>
      <c r="F29" s="13">
        <v>2</v>
      </c>
      <c r="G29" s="13"/>
      <c r="H29" s="13">
        <v>11</v>
      </c>
      <c r="I29" s="14">
        <f>SUM(B29:H29)</f>
        <v>52</v>
      </c>
    </row>
    <row r="30" spans="1:9" ht="15.75" thickBot="1">
      <c r="A30" s="26" t="s">
        <v>16</v>
      </c>
      <c r="B30" s="76">
        <v>31</v>
      </c>
      <c r="C30" s="26"/>
      <c r="D30" s="26">
        <v>9</v>
      </c>
      <c r="E30" s="26"/>
      <c r="F30" s="26">
        <v>2</v>
      </c>
      <c r="G30" s="26"/>
      <c r="H30" s="26">
        <v>10</v>
      </c>
      <c r="I30" s="27">
        <f>SUM(B30:H30)</f>
        <v>52</v>
      </c>
    </row>
    <row r="31" spans="1:9" ht="15.75" thickBot="1">
      <c r="A31" s="26" t="s">
        <v>71</v>
      </c>
      <c r="B31" s="76">
        <v>23</v>
      </c>
      <c r="C31" s="26"/>
      <c r="D31" s="26">
        <v>3</v>
      </c>
      <c r="E31" s="26">
        <v>4</v>
      </c>
      <c r="F31" s="26">
        <v>1</v>
      </c>
      <c r="G31" s="26">
        <v>6</v>
      </c>
      <c r="H31" s="26">
        <v>2</v>
      </c>
      <c r="I31" s="27">
        <f>SUM(B31:H31)</f>
        <v>39</v>
      </c>
    </row>
    <row r="32" spans="1:9" ht="15.75" thickBot="1">
      <c r="A32" s="28" t="s">
        <v>13</v>
      </c>
      <c r="B32" s="27">
        <f t="shared" ref="B32:H32" si="0">SUM(B28:B31)</f>
        <v>125</v>
      </c>
      <c r="C32" s="27">
        <f t="shared" si="0"/>
        <v>4</v>
      </c>
      <c r="D32" s="27">
        <f t="shared" si="0"/>
        <v>15</v>
      </c>
      <c r="E32" s="27">
        <f t="shared" si="0"/>
        <v>4</v>
      </c>
      <c r="F32" s="27">
        <f t="shared" si="0"/>
        <v>7</v>
      </c>
      <c r="G32" s="27">
        <f t="shared" si="0"/>
        <v>6</v>
      </c>
      <c r="H32" s="27">
        <f t="shared" si="0"/>
        <v>34</v>
      </c>
      <c r="I32" s="27">
        <f>SUM(I28:I31)</f>
        <v>195</v>
      </c>
    </row>
  </sheetData>
  <mergeCells count="21">
    <mergeCell ref="G1:I1"/>
    <mergeCell ref="G2:I2"/>
    <mergeCell ref="G3:I3"/>
    <mergeCell ref="G4:I4"/>
    <mergeCell ref="F25:F26"/>
    <mergeCell ref="H25:H26"/>
    <mergeCell ref="I25:I26"/>
    <mergeCell ref="G25:G26"/>
    <mergeCell ref="A7:I7"/>
    <mergeCell ref="A10:I10"/>
    <mergeCell ref="A9:I9"/>
    <mergeCell ref="A11:I11"/>
    <mergeCell ref="A8:I8"/>
    <mergeCell ref="A14:I14"/>
    <mergeCell ref="A25:A26"/>
    <mergeCell ref="B25:B26"/>
    <mergeCell ref="A23:I23"/>
    <mergeCell ref="C25:C26"/>
    <mergeCell ref="D25:E25"/>
    <mergeCell ref="A13:D13"/>
    <mergeCell ref="E13:I13"/>
  </mergeCells>
  <pageMargins left="0.39370078740157483" right="0.23622047244094491" top="0.39370078740157483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0"/>
  <sheetViews>
    <sheetView view="pageBreakPreview" topLeftCell="A4" zoomScaleNormal="80" zoomScaleSheetLayoutView="100" workbookViewId="0">
      <selection activeCell="L20" sqref="L20:M31"/>
    </sheetView>
  </sheetViews>
  <sheetFormatPr defaultRowHeight="12.75"/>
  <cols>
    <col min="1" max="1" width="10.85546875" style="1" customWidth="1"/>
    <col min="2" max="2" width="37.5703125" style="1" customWidth="1"/>
    <col min="3" max="3" width="7.140625" style="1" customWidth="1"/>
    <col min="4" max="4" width="6.5703125" style="1" customWidth="1"/>
    <col min="5" max="5" width="7.140625" style="1" customWidth="1"/>
    <col min="6" max="6" width="6.42578125" style="1" customWidth="1"/>
    <col min="7" max="7" width="8" style="1" customWidth="1"/>
    <col min="8" max="13" width="6.7109375" style="1" customWidth="1"/>
    <col min="14" max="15" width="7.5703125" style="1" customWidth="1"/>
    <col min="16" max="21" width="7.5703125" style="4" customWidth="1"/>
    <col min="22" max="16384" width="9.140625" style="1"/>
  </cols>
  <sheetData>
    <row r="1" spans="1:21" ht="16.5" customHeight="1">
      <c r="A1" s="6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22"/>
    </row>
    <row r="2" spans="1:21" ht="15.75" customHeight="1">
      <c r="A2" s="414" t="s">
        <v>17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6"/>
    </row>
    <row r="3" spans="1:21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3"/>
    </row>
    <row r="4" spans="1:21" ht="15" customHeight="1" thickBot="1">
      <c r="A4" s="417" t="s">
        <v>1</v>
      </c>
      <c r="B4" s="418" t="s">
        <v>18</v>
      </c>
      <c r="C4" s="382" t="s">
        <v>19</v>
      </c>
      <c r="D4" s="381"/>
      <c r="E4" s="388" t="s">
        <v>133</v>
      </c>
      <c r="F4" s="437" t="s">
        <v>134</v>
      </c>
      <c r="G4" s="437"/>
      <c r="H4" s="437"/>
      <c r="I4" s="437"/>
      <c r="J4" s="437"/>
      <c r="K4" s="437"/>
      <c r="L4" s="437"/>
      <c r="M4" s="437"/>
      <c r="N4" s="427" t="s">
        <v>144</v>
      </c>
      <c r="O4" s="428"/>
      <c r="P4" s="428"/>
      <c r="Q4" s="428"/>
      <c r="R4" s="428"/>
      <c r="S4" s="428"/>
      <c r="T4" s="428"/>
      <c r="U4" s="429"/>
    </row>
    <row r="5" spans="1:21" ht="15" customHeight="1" thickBot="1">
      <c r="A5" s="417"/>
      <c r="B5" s="419"/>
      <c r="C5" s="382"/>
      <c r="D5" s="381"/>
      <c r="E5" s="389"/>
      <c r="F5" s="438"/>
      <c r="G5" s="438"/>
      <c r="H5" s="438"/>
      <c r="I5" s="438"/>
      <c r="J5" s="438"/>
      <c r="K5" s="438"/>
      <c r="L5" s="438"/>
      <c r="M5" s="438"/>
      <c r="N5" s="430"/>
      <c r="O5" s="431"/>
      <c r="P5" s="431"/>
      <c r="Q5" s="431"/>
      <c r="R5" s="431"/>
      <c r="S5" s="431"/>
      <c r="T5" s="431"/>
      <c r="U5" s="432"/>
    </row>
    <row r="6" spans="1:21" ht="15" customHeight="1" thickBot="1">
      <c r="A6" s="417"/>
      <c r="B6" s="419"/>
      <c r="C6" s="382"/>
      <c r="D6" s="381"/>
      <c r="E6" s="389"/>
      <c r="F6" s="383" t="s">
        <v>135</v>
      </c>
      <c r="G6" s="386" t="s">
        <v>136</v>
      </c>
      <c r="H6" s="387"/>
      <c r="I6" s="387"/>
      <c r="J6" s="387"/>
      <c r="K6" s="387"/>
      <c r="L6" s="387"/>
      <c r="M6" s="387"/>
      <c r="N6" s="433"/>
      <c r="O6" s="434"/>
      <c r="P6" s="434"/>
      <c r="Q6" s="434"/>
      <c r="R6" s="434"/>
      <c r="S6" s="434"/>
      <c r="T6" s="434"/>
      <c r="U6" s="435"/>
    </row>
    <row r="7" spans="1:21" ht="15" customHeight="1" thickBot="1">
      <c r="A7" s="417"/>
      <c r="B7" s="419"/>
      <c r="C7" s="382"/>
      <c r="D7" s="381"/>
      <c r="E7" s="389"/>
      <c r="F7" s="384"/>
      <c r="G7" s="398" t="s">
        <v>139</v>
      </c>
      <c r="H7" s="399"/>
      <c r="I7" s="399"/>
      <c r="J7" s="400"/>
      <c r="K7" s="391" t="s">
        <v>137</v>
      </c>
      <c r="L7" s="395" t="s">
        <v>138</v>
      </c>
      <c r="M7" s="395" t="s">
        <v>11</v>
      </c>
      <c r="N7" s="404" t="s">
        <v>14</v>
      </c>
      <c r="O7" s="404"/>
      <c r="P7" s="421" t="s">
        <v>15</v>
      </c>
      <c r="Q7" s="426"/>
      <c r="R7" s="421" t="s">
        <v>16</v>
      </c>
      <c r="S7" s="426"/>
      <c r="T7" s="421" t="s">
        <v>71</v>
      </c>
      <c r="U7" s="422"/>
    </row>
    <row r="8" spans="1:21" ht="28.5" customHeight="1" thickBot="1">
      <c r="A8" s="417"/>
      <c r="B8" s="419"/>
      <c r="C8" s="382"/>
      <c r="D8" s="381"/>
      <c r="E8" s="389"/>
      <c r="F8" s="384"/>
      <c r="G8" s="436" t="s">
        <v>140</v>
      </c>
      <c r="H8" s="401" t="s">
        <v>141</v>
      </c>
      <c r="I8" s="401"/>
      <c r="J8" s="401"/>
      <c r="K8" s="392"/>
      <c r="L8" s="396"/>
      <c r="M8" s="396"/>
      <c r="N8" s="405" t="s">
        <v>188</v>
      </c>
      <c r="O8" s="408" t="s">
        <v>189</v>
      </c>
      <c r="P8" s="411" t="s">
        <v>64</v>
      </c>
      <c r="Q8" s="408" t="s">
        <v>162</v>
      </c>
      <c r="R8" s="411" t="s">
        <v>77</v>
      </c>
      <c r="S8" s="408" t="s">
        <v>163</v>
      </c>
      <c r="T8" s="411" t="s">
        <v>119</v>
      </c>
      <c r="U8" s="408" t="s">
        <v>120</v>
      </c>
    </row>
    <row r="9" spans="1:21" ht="15" customHeight="1" thickBot="1">
      <c r="A9" s="417"/>
      <c r="B9" s="419"/>
      <c r="C9" s="382"/>
      <c r="D9" s="381"/>
      <c r="E9" s="389"/>
      <c r="F9" s="384"/>
      <c r="G9" s="393"/>
      <c r="H9" s="423" t="s">
        <v>142</v>
      </c>
      <c r="I9" s="402" t="s">
        <v>63</v>
      </c>
      <c r="J9" s="402" t="s">
        <v>143</v>
      </c>
      <c r="K9" s="393"/>
      <c r="L9" s="396"/>
      <c r="M9" s="396"/>
      <c r="N9" s="406"/>
      <c r="O9" s="409"/>
      <c r="P9" s="412"/>
      <c r="Q9" s="409"/>
      <c r="R9" s="412"/>
      <c r="S9" s="409"/>
      <c r="T9" s="412"/>
      <c r="U9" s="409"/>
    </row>
    <row r="10" spans="1:21" ht="17.25" customHeight="1" thickBot="1">
      <c r="A10" s="417"/>
      <c r="B10" s="419"/>
      <c r="C10" s="380" t="s">
        <v>131</v>
      </c>
      <c r="D10" s="381" t="s">
        <v>132</v>
      </c>
      <c r="E10" s="389"/>
      <c r="F10" s="384"/>
      <c r="G10" s="393"/>
      <c r="H10" s="424"/>
      <c r="I10" s="403"/>
      <c r="J10" s="403"/>
      <c r="K10" s="393"/>
      <c r="L10" s="396"/>
      <c r="M10" s="396"/>
      <c r="N10" s="406"/>
      <c r="O10" s="409"/>
      <c r="P10" s="412"/>
      <c r="Q10" s="409"/>
      <c r="R10" s="412"/>
      <c r="S10" s="409"/>
      <c r="T10" s="412"/>
      <c r="U10" s="409"/>
    </row>
    <row r="11" spans="1:21" ht="15.75" customHeight="1" thickBot="1">
      <c r="A11" s="417"/>
      <c r="B11" s="419"/>
      <c r="C11" s="380"/>
      <c r="D11" s="381"/>
      <c r="E11" s="389"/>
      <c r="F11" s="384"/>
      <c r="G11" s="393"/>
      <c r="H11" s="424"/>
      <c r="I11" s="403"/>
      <c r="J11" s="403"/>
      <c r="K11" s="393"/>
      <c r="L11" s="396"/>
      <c r="M11" s="396"/>
      <c r="N11" s="406"/>
      <c r="O11" s="409"/>
      <c r="P11" s="412"/>
      <c r="Q11" s="409"/>
      <c r="R11" s="412"/>
      <c r="S11" s="409"/>
      <c r="T11" s="412"/>
      <c r="U11" s="409"/>
    </row>
    <row r="12" spans="1:21" ht="79.5" customHeight="1" thickBot="1">
      <c r="A12" s="417"/>
      <c r="B12" s="420"/>
      <c r="C12" s="380"/>
      <c r="D12" s="381"/>
      <c r="E12" s="390"/>
      <c r="F12" s="385"/>
      <c r="G12" s="394"/>
      <c r="H12" s="425"/>
      <c r="I12" s="403"/>
      <c r="J12" s="403"/>
      <c r="K12" s="394"/>
      <c r="L12" s="397"/>
      <c r="M12" s="397"/>
      <c r="N12" s="407"/>
      <c r="O12" s="410"/>
      <c r="P12" s="413"/>
      <c r="Q12" s="410"/>
      <c r="R12" s="413"/>
      <c r="S12" s="410"/>
      <c r="T12" s="413"/>
      <c r="U12" s="410"/>
    </row>
    <row r="13" spans="1:21" s="4" customFormat="1" ht="18" customHeight="1" thickBot="1">
      <c r="A13" s="15">
        <v>1</v>
      </c>
      <c r="B13" s="80">
        <v>2</v>
      </c>
      <c r="C13" s="15">
        <v>3</v>
      </c>
      <c r="D13" s="16">
        <v>4</v>
      </c>
      <c r="E13" s="86">
        <v>5</v>
      </c>
      <c r="F13" s="16">
        <v>6</v>
      </c>
      <c r="G13" s="15">
        <v>7</v>
      </c>
      <c r="H13" s="16">
        <v>8</v>
      </c>
      <c r="I13" s="15">
        <v>9</v>
      </c>
      <c r="J13" s="16">
        <v>10</v>
      </c>
      <c r="K13" s="15">
        <v>11</v>
      </c>
      <c r="L13" s="16">
        <v>12</v>
      </c>
      <c r="M13" s="15">
        <v>13</v>
      </c>
      <c r="N13" s="16">
        <v>14</v>
      </c>
      <c r="O13" s="15">
        <v>15</v>
      </c>
      <c r="P13" s="16">
        <v>16</v>
      </c>
      <c r="Q13" s="15">
        <v>17</v>
      </c>
      <c r="R13" s="16">
        <v>18</v>
      </c>
      <c r="S13" s="15">
        <v>19</v>
      </c>
      <c r="T13" s="16">
        <v>20</v>
      </c>
      <c r="U13" s="15">
        <v>21</v>
      </c>
    </row>
    <row r="14" spans="1:21" ht="13.5" hidden="1" customHeight="1" thickBot="1">
      <c r="A14" s="17"/>
      <c r="B14" s="18"/>
      <c r="C14" s="32"/>
      <c r="D14" s="66"/>
      <c r="E14" s="87"/>
      <c r="F14" s="3"/>
      <c r="G14" s="32"/>
      <c r="H14" s="24"/>
      <c r="I14" s="18"/>
      <c r="J14" s="3"/>
      <c r="K14" s="3"/>
      <c r="L14" s="3"/>
      <c r="M14" s="35"/>
      <c r="N14" s="25"/>
      <c r="O14" s="18"/>
      <c r="P14" s="19"/>
      <c r="Q14" s="20"/>
      <c r="R14" s="19"/>
      <c r="S14" s="20"/>
      <c r="T14" s="19"/>
      <c r="U14" s="21"/>
    </row>
    <row r="15" spans="1:21" ht="13.5" hidden="1" customHeight="1" thickBot="1">
      <c r="A15" s="17"/>
      <c r="B15" s="18"/>
      <c r="C15" s="32"/>
      <c r="D15" s="66"/>
      <c r="E15" s="87"/>
      <c r="F15" s="3"/>
      <c r="G15" s="32"/>
      <c r="H15" s="24"/>
      <c r="I15" s="18"/>
      <c r="J15" s="3"/>
      <c r="K15" s="3"/>
      <c r="L15" s="3"/>
      <c r="M15" s="35"/>
      <c r="N15" s="25"/>
      <c r="O15" s="18"/>
      <c r="P15" s="19"/>
      <c r="Q15" s="20"/>
      <c r="R15" s="19"/>
      <c r="S15" s="20"/>
      <c r="T15" s="19"/>
      <c r="U15" s="21"/>
    </row>
    <row r="16" spans="1:21" ht="13.5" hidden="1" customHeight="1" thickBot="1">
      <c r="A16" s="17"/>
      <c r="B16" s="18"/>
      <c r="C16" s="32"/>
      <c r="D16" s="66"/>
      <c r="E16" s="87"/>
      <c r="F16" s="3"/>
      <c r="G16" s="32"/>
      <c r="H16" s="24"/>
      <c r="I16" s="18"/>
      <c r="J16" s="3"/>
      <c r="K16" s="3"/>
      <c r="L16" s="3"/>
      <c r="M16" s="35"/>
      <c r="N16" s="25"/>
      <c r="O16" s="18"/>
      <c r="P16" s="19"/>
      <c r="Q16" s="20"/>
      <c r="R16" s="19"/>
      <c r="S16" s="20"/>
      <c r="T16" s="19"/>
      <c r="U16" s="21"/>
    </row>
    <row r="17" spans="1:25" ht="13.5" hidden="1" customHeight="1" thickBot="1">
      <c r="A17" s="17"/>
      <c r="B17" s="18"/>
      <c r="C17" s="32"/>
      <c r="D17" s="66"/>
      <c r="E17" s="87"/>
      <c r="F17" s="3"/>
      <c r="G17" s="32"/>
      <c r="H17" s="24"/>
      <c r="I17" s="18"/>
      <c r="J17" s="3"/>
      <c r="K17" s="3"/>
      <c r="L17" s="3"/>
      <c r="M17" s="35"/>
      <c r="N17" s="25"/>
      <c r="O17" s="18"/>
      <c r="P17" s="19"/>
      <c r="Q17" s="20"/>
      <c r="R17" s="19"/>
      <c r="S17" s="20"/>
      <c r="T17" s="19"/>
      <c r="U17" s="21"/>
    </row>
    <row r="18" spans="1:25" ht="13.5" hidden="1" customHeight="1" thickBot="1">
      <c r="A18" s="17"/>
      <c r="B18" s="18"/>
      <c r="C18" s="32"/>
      <c r="D18" s="66"/>
      <c r="E18" s="88"/>
      <c r="F18" s="3"/>
      <c r="G18" s="32"/>
      <c r="H18" s="24"/>
      <c r="I18" s="18"/>
      <c r="J18" s="3"/>
      <c r="K18" s="3"/>
      <c r="L18" s="3"/>
      <c r="M18" s="35"/>
      <c r="N18" s="25"/>
      <c r="O18" s="18"/>
      <c r="P18" s="19"/>
      <c r="Q18" s="20"/>
      <c r="R18" s="19"/>
      <c r="S18" s="20"/>
      <c r="T18" s="19"/>
      <c r="U18" s="21"/>
    </row>
    <row r="19" spans="1:25" s="5" customFormat="1" ht="45" customHeight="1">
      <c r="A19" s="343" t="s">
        <v>72</v>
      </c>
      <c r="B19" s="344" t="s">
        <v>84</v>
      </c>
      <c r="C19" s="345" t="s">
        <v>257</v>
      </c>
      <c r="D19" s="346" t="s">
        <v>258</v>
      </c>
      <c r="E19" s="347">
        <f>SUM(E20:E35)</f>
        <v>1404</v>
      </c>
      <c r="F19" s="347">
        <f t="shared" ref="F19:T19" si="0">SUM(F20:F35)</f>
        <v>0</v>
      </c>
      <c r="G19" s="347">
        <f t="shared" si="0"/>
        <v>1404</v>
      </c>
      <c r="H19" s="347">
        <f t="shared" si="0"/>
        <v>790</v>
      </c>
      <c r="I19" s="347">
        <f t="shared" si="0"/>
        <v>584</v>
      </c>
      <c r="J19" s="347">
        <f t="shared" si="0"/>
        <v>30</v>
      </c>
      <c r="K19" s="347">
        <f t="shared" si="0"/>
        <v>0</v>
      </c>
      <c r="L19" s="347">
        <f t="shared" si="0"/>
        <v>0</v>
      </c>
      <c r="M19" s="347">
        <f t="shared" si="0"/>
        <v>0</v>
      </c>
      <c r="N19" s="347">
        <f t="shared" si="0"/>
        <v>600</v>
      </c>
      <c r="O19" s="347">
        <f t="shared" si="0"/>
        <v>804</v>
      </c>
      <c r="P19" s="347">
        <f t="shared" si="0"/>
        <v>0</v>
      </c>
      <c r="Q19" s="347">
        <f t="shared" si="0"/>
        <v>0</v>
      </c>
      <c r="R19" s="347">
        <f t="shared" si="0"/>
        <v>0</v>
      </c>
      <c r="S19" s="347">
        <f t="shared" si="0"/>
        <v>0</v>
      </c>
      <c r="T19" s="347">
        <f t="shared" si="0"/>
        <v>0</v>
      </c>
      <c r="U19" s="347">
        <f>SUM(U20:U35)</f>
        <v>0</v>
      </c>
    </row>
    <row r="20" spans="1:25" ht="21.75" customHeight="1">
      <c r="A20" s="50" t="s">
        <v>85</v>
      </c>
      <c r="B20" s="81" t="s">
        <v>121</v>
      </c>
      <c r="C20" s="90"/>
      <c r="D20" s="91" t="s">
        <v>180</v>
      </c>
      <c r="E20" s="100">
        <f>SUM(F20:G20,K20:M20)</f>
        <v>80</v>
      </c>
      <c r="F20" s="89"/>
      <c r="G20" s="51">
        <f>N20+O20+P20+Q20+R20+S20+T20+U20</f>
        <v>80</v>
      </c>
      <c r="H20" s="51">
        <f>G20-I20</f>
        <v>56</v>
      </c>
      <c r="I20" s="51">
        <v>24</v>
      </c>
      <c r="J20" s="51"/>
      <c r="K20" s="51"/>
      <c r="L20" s="51"/>
      <c r="M20" s="103"/>
      <c r="N20" s="108">
        <v>80</v>
      </c>
      <c r="O20" s="109"/>
      <c r="P20" s="106"/>
      <c r="Q20" s="116"/>
      <c r="R20" s="119"/>
      <c r="S20" s="120"/>
      <c r="T20" s="106"/>
      <c r="U20" s="52"/>
    </row>
    <row r="21" spans="1:25" ht="21.75" customHeight="1">
      <c r="A21" s="50" t="s">
        <v>86</v>
      </c>
      <c r="B21" s="81" t="s">
        <v>122</v>
      </c>
      <c r="C21" s="92" t="s">
        <v>181</v>
      </c>
      <c r="D21" s="66"/>
      <c r="E21" s="100">
        <f t="shared" ref="E21:E33" si="1">SUM(F21:G21,K21:M21)</f>
        <v>110</v>
      </c>
      <c r="F21" s="89"/>
      <c r="G21" s="51">
        <f t="shared" ref="G21:G35" si="2">N21+O21+P21+Q21+R21+S21+T21+U21</f>
        <v>110</v>
      </c>
      <c r="H21" s="51">
        <f>110-36</f>
        <v>74</v>
      </c>
      <c r="I21" s="51">
        <v>36</v>
      </c>
      <c r="J21" s="51"/>
      <c r="K21" s="51"/>
      <c r="L21" s="51"/>
      <c r="M21" s="103"/>
      <c r="N21" s="108"/>
      <c r="O21" s="109">
        <v>110</v>
      </c>
      <c r="P21" s="106"/>
      <c r="Q21" s="116"/>
      <c r="R21" s="119"/>
      <c r="S21" s="120"/>
      <c r="T21" s="106"/>
      <c r="U21" s="52"/>
    </row>
    <row r="22" spans="1:25" ht="21.75" customHeight="1">
      <c r="A22" s="50" t="s">
        <v>123</v>
      </c>
      <c r="B22" s="82" t="s">
        <v>20</v>
      </c>
      <c r="C22" s="92" t="s">
        <v>181</v>
      </c>
      <c r="D22" s="66"/>
      <c r="E22" s="100">
        <f t="shared" si="1"/>
        <v>117</v>
      </c>
      <c r="F22" s="89"/>
      <c r="G22" s="51">
        <f t="shared" si="2"/>
        <v>117</v>
      </c>
      <c r="H22" s="51"/>
      <c r="I22" s="51">
        <v>117</v>
      </c>
      <c r="J22" s="51"/>
      <c r="K22" s="51"/>
      <c r="L22" s="51"/>
      <c r="M22" s="103"/>
      <c r="N22" s="108">
        <v>51</v>
      </c>
      <c r="O22" s="109">
        <v>66</v>
      </c>
      <c r="P22" s="106"/>
      <c r="Q22" s="116"/>
      <c r="R22" s="119"/>
      <c r="S22" s="120"/>
      <c r="T22" s="106"/>
      <c r="U22" s="52"/>
    </row>
    <row r="23" spans="1:25" ht="36" customHeight="1">
      <c r="A23" s="50" t="s">
        <v>124</v>
      </c>
      <c r="B23" s="83" t="s">
        <v>145</v>
      </c>
      <c r="C23" s="93" t="s">
        <v>183</v>
      </c>
      <c r="D23" s="91" t="s">
        <v>153</v>
      </c>
      <c r="E23" s="100">
        <f t="shared" si="1"/>
        <v>232</v>
      </c>
      <c r="F23" s="89"/>
      <c r="G23" s="51">
        <f t="shared" si="2"/>
        <v>232</v>
      </c>
      <c r="H23" s="51">
        <f>G23-I23</f>
        <v>148</v>
      </c>
      <c r="I23" s="51">
        <v>84</v>
      </c>
      <c r="J23" s="51"/>
      <c r="K23" s="51"/>
      <c r="L23" s="51"/>
      <c r="M23" s="103"/>
      <c r="N23" s="108">
        <v>96</v>
      </c>
      <c r="O23" s="109">
        <v>136</v>
      </c>
      <c r="P23" s="106"/>
      <c r="Q23" s="116"/>
      <c r="R23" s="119"/>
      <c r="S23" s="120"/>
      <c r="T23" s="106"/>
      <c r="U23" s="52"/>
    </row>
    <row r="24" spans="1:25" ht="24.75" customHeight="1">
      <c r="A24" s="50" t="s">
        <v>88</v>
      </c>
      <c r="B24" s="127" t="s">
        <v>87</v>
      </c>
      <c r="C24" s="128"/>
      <c r="D24" s="129" t="s">
        <v>153</v>
      </c>
      <c r="E24" s="130">
        <f t="shared" si="1"/>
        <v>116</v>
      </c>
      <c r="F24" s="131"/>
      <c r="G24" s="51">
        <f t="shared" si="2"/>
        <v>116</v>
      </c>
      <c r="H24" s="132">
        <f t="shared" ref="H24:H33" si="3">G24-I24</f>
        <v>84</v>
      </c>
      <c r="I24" s="132">
        <v>32</v>
      </c>
      <c r="J24" s="132"/>
      <c r="K24" s="132"/>
      <c r="L24" s="132"/>
      <c r="M24" s="133"/>
      <c r="N24" s="134">
        <v>50</v>
      </c>
      <c r="O24" s="135">
        <v>66</v>
      </c>
      <c r="P24" s="106"/>
      <c r="Q24" s="116"/>
      <c r="R24" s="119"/>
      <c r="S24" s="120"/>
      <c r="T24" s="106"/>
      <c r="U24" s="52"/>
    </row>
    <row r="25" spans="1:25" ht="24.75" customHeight="1">
      <c r="A25" s="50" t="s">
        <v>89</v>
      </c>
      <c r="B25" s="82" t="s">
        <v>21</v>
      </c>
      <c r="C25" s="94" t="s">
        <v>182</v>
      </c>
      <c r="D25" s="91"/>
      <c r="E25" s="100">
        <f t="shared" si="1"/>
        <v>117</v>
      </c>
      <c r="F25" s="89"/>
      <c r="G25" s="51">
        <f t="shared" si="2"/>
        <v>117</v>
      </c>
      <c r="H25" s="51">
        <f t="shared" si="3"/>
        <v>0</v>
      </c>
      <c r="I25" s="54">
        <v>117</v>
      </c>
      <c r="J25" s="54"/>
      <c r="K25" s="54"/>
      <c r="L25" s="54"/>
      <c r="M25" s="104"/>
      <c r="N25" s="110">
        <v>51</v>
      </c>
      <c r="O25" s="111">
        <v>66</v>
      </c>
      <c r="P25" s="106"/>
      <c r="Q25" s="116"/>
      <c r="R25" s="119"/>
      <c r="S25" s="120"/>
      <c r="T25" s="106"/>
      <c r="U25" s="52"/>
    </row>
    <row r="26" spans="1:25" ht="24.75" customHeight="1">
      <c r="A26" s="50" t="s">
        <v>125</v>
      </c>
      <c r="B26" s="82" t="s">
        <v>75</v>
      </c>
      <c r="C26" s="92" t="s">
        <v>181</v>
      </c>
      <c r="D26" s="91"/>
      <c r="E26" s="100">
        <f t="shared" si="1"/>
        <v>70</v>
      </c>
      <c r="F26" s="89"/>
      <c r="G26" s="51">
        <f t="shared" si="2"/>
        <v>70</v>
      </c>
      <c r="H26" s="51">
        <f t="shared" si="3"/>
        <v>58</v>
      </c>
      <c r="I26" s="54">
        <v>12</v>
      </c>
      <c r="J26" s="54"/>
      <c r="K26" s="54"/>
      <c r="L26" s="54"/>
      <c r="M26" s="104"/>
      <c r="N26" s="110">
        <v>32</v>
      </c>
      <c r="O26" s="111">
        <v>38</v>
      </c>
      <c r="P26" s="106"/>
      <c r="Q26" s="116"/>
      <c r="R26" s="121"/>
      <c r="S26" s="122"/>
      <c r="T26" s="118"/>
      <c r="U26" s="55"/>
    </row>
    <row r="27" spans="1:25" ht="24.75" customHeight="1">
      <c r="A27" s="50" t="s">
        <v>98</v>
      </c>
      <c r="B27" s="82" t="s">
        <v>68</v>
      </c>
      <c r="C27" s="92"/>
      <c r="D27" s="91" t="s">
        <v>153</v>
      </c>
      <c r="E27" s="100">
        <f t="shared" si="1"/>
        <v>114</v>
      </c>
      <c r="F27" s="89"/>
      <c r="G27" s="51">
        <f t="shared" si="2"/>
        <v>114</v>
      </c>
      <c r="H27" s="51">
        <f t="shared" si="3"/>
        <v>54</v>
      </c>
      <c r="I27" s="54">
        <v>60</v>
      </c>
      <c r="J27" s="54"/>
      <c r="K27" s="54"/>
      <c r="L27" s="54"/>
      <c r="M27" s="104"/>
      <c r="N27" s="110">
        <v>48</v>
      </c>
      <c r="O27" s="111">
        <v>66</v>
      </c>
      <c r="P27" s="106"/>
      <c r="Q27" s="116"/>
      <c r="R27" s="121"/>
      <c r="S27" s="122"/>
      <c r="T27" s="118"/>
      <c r="U27" s="55"/>
    </row>
    <row r="28" spans="1:25" ht="24.75" customHeight="1">
      <c r="A28" s="50" t="s">
        <v>126</v>
      </c>
      <c r="B28" s="82" t="s">
        <v>76</v>
      </c>
      <c r="C28" s="92" t="s">
        <v>181</v>
      </c>
      <c r="D28" s="91"/>
      <c r="E28" s="100">
        <f t="shared" si="1"/>
        <v>76</v>
      </c>
      <c r="F28" s="89"/>
      <c r="G28" s="51">
        <f t="shared" si="2"/>
        <v>76</v>
      </c>
      <c r="H28" s="51">
        <f t="shared" si="3"/>
        <v>40</v>
      </c>
      <c r="I28" s="54">
        <v>36</v>
      </c>
      <c r="J28" s="54"/>
      <c r="K28" s="54"/>
      <c r="L28" s="54"/>
      <c r="M28" s="104"/>
      <c r="N28" s="110">
        <v>32</v>
      </c>
      <c r="O28" s="111">
        <v>44</v>
      </c>
      <c r="P28" s="106"/>
      <c r="Q28" s="116"/>
      <c r="R28" s="121"/>
      <c r="S28" s="122"/>
      <c r="T28" s="118"/>
      <c r="U28" s="55"/>
      <c r="Y28" s="1">
        <f>16*36+18</f>
        <v>594</v>
      </c>
    </row>
    <row r="29" spans="1:25" ht="24.75" customHeight="1">
      <c r="A29" s="50" t="s">
        <v>91</v>
      </c>
      <c r="B29" s="82" t="s">
        <v>146</v>
      </c>
      <c r="C29" s="92" t="s">
        <v>181</v>
      </c>
      <c r="D29" s="91"/>
      <c r="E29" s="100">
        <f t="shared" si="1"/>
        <v>44</v>
      </c>
      <c r="F29" s="89"/>
      <c r="G29" s="51">
        <f t="shared" si="2"/>
        <v>44</v>
      </c>
      <c r="H29" s="51">
        <f t="shared" si="3"/>
        <v>36</v>
      </c>
      <c r="I29" s="54">
        <v>8</v>
      </c>
      <c r="J29" s="54"/>
      <c r="K29" s="54"/>
      <c r="L29" s="54"/>
      <c r="M29" s="104"/>
      <c r="N29" s="110"/>
      <c r="O29" s="111">
        <v>44</v>
      </c>
      <c r="P29" s="106"/>
      <c r="Q29" s="116"/>
      <c r="R29" s="121"/>
      <c r="S29" s="122"/>
      <c r="T29" s="118"/>
      <c r="U29" s="55"/>
      <c r="Y29" s="1">
        <f>22*36+18</f>
        <v>810</v>
      </c>
    </row>
    <row r="30" spans="1:25" ht="24.75" customHeight="1">
      <c r="A30" s="50" t="s">
        <v>92</v>
      </c>
      <c r="B30" s="82" t="s">
        <v>90</v>
      </c>
      <c r="C30" s="92"/>
      <c r="D30" s="91" t="s">
        <v>153</v>
      </c>
      <c r="E30" s="100">
        <f t="shared" si="1"/>
        <v>120</v>
      </c>
      <c r="F30" s="89"/>
      <c r="G30" s="51">
        <f t="shared" si="2"/>
        <v>120</v>
      </c>
      <c r="H30" s="51">
        <f t="shared" si="3"/>
        <v>112</v>
      </c>
      <c r="I30" s="54">
        <v>8</v>
      </c>
      <c r="J30" s="54"/>
      <c r="K30" s="54"/>
      <c r="L30" s="54"/>
      <c r="M30" s="104"/>
      <c r="N30" s="110">
        <v>48</v>
      </c>
      <c r="O30" s="111">
        <v>72</v>
      </c>
      <c r="P30" s="106"/>
      <c r="Q30" s="116"/>
      <c r="R30" s="121"/>
      <c r="S30" s="122"/>
      <c r="T30" s="118"/>
      <c r="U30" s="55"/>
    </row>
    <row r="31" spans="1:25" ht="37.5" customHeight="1">
      <c r="A31" s="50" t="s">
        <v>93</v>
      </c>
      <c r="B31" s="84" t="s">
        <v>73</v>
      </c>
      <c r="C31" s="92" t="s">
        <v>181</v>
      </c>
      <c r="D31" s="91"/>
      <c r="E31" s="100">
        <f t="shared" si="1"/>
        <v>114</v>
      </c>
      <c r="F31" s="89"/>
      <c r="G31" s="51">
        <f t="shared" si="2"/>
        <v>114</v>
      </c>
      <c r="H31" s="51">
        <f t="shared" si="3"/>
        <v>80</v>
      </c>
      <c r="I31" s="54">
        <v>34</v>
      </c>
      <c r="J31" s="54"/>
      <c r="K31" s="54"/>
      <c r="L31" s="54"/>
      <c r="M31" s="104"/>
      <c r="N31" s="110">
        <v>48</v>
      </c>
      <c r="O31" s="111">
        <v>66</v>
      </c>
      <c r="P31" s="106"/>
      <c r="Q31" s="116"/>
      <c r="R31" s="121"/>
      <c r="S31" s="122"/>
      <c r="T31" s="118"/>
      <c r="U31" s="55"/>
    </row>
    <row r="32" spans="1:25" ht="26.25" customHeight="1">
      <c r="A32" s="50" t="s">
        <v>127</v>
      </c>
      <c r="B32" s="82" t="s">
        <v>74</v>
      </c>
      <c r="C32" s="92" t="s">
        <v>183</v>
      </c>
      <c r="D32" s="91"/>
      <c r="E32" s="100">
        <f t="shared" si="1"/>
        <v>32</v>
      </c>
      <c r="F32" s="89"/>
      <c r="G32" s="51">
        <f t="shared" si="2"/>
        <v>32</v>
      </c>
      <c r="H32" s="51">
        <f t="shared" si="3"/>
        <v>20</v>
      </c>
      <c r="I32" s="54">
        <v>12</v>
      </c>
      <c r="J32" s="54"/>
      <c r="K32" s="54"/>
      <c r="L32" s="54"/>
      <c r="M32" s="104"/>
      <c r="N32" s="110">
        <v>32</v>
      </c>
      <c r="O32" s="111"/>
      <c r="P32" s="106"/>
      <c r="Q32" s="116"/>
      <c r="R32" s="121"/>
      <c r="S32" s="122"/>
      <c r="T32" s="118"/>
      <c r="U32" s="55"/>
    </row>
    <row r="33" spans="1:21" ht="26.25" customHeight="1">
      <c r="A33" s="50" t="s">
        <v>147</v>
      </c>
      <c r="B33" s="82" t="s">
        <v>164</v>
      </c>
      <c r="C33" s="92" t="s">
        <v>183</v>
      </c>
      <c r="D33" s="91"/>
      <c r="E33" s="100">
        <f t="shared" si="1"/>
        <v>32</v>
      </c>
      <c r="F33" s="89"/>
      <c r="G33" s="51">
        <f t="shared" si="2"/>
        <v>32</v>
      </c>
      <c r="H33" s="51">
        <f t="shared" si="3"/>
        <v>28</v>
      </c>
      <c r="I33" s="54">
        <v>4</v>
      </c>
      <c r="J33" s="54"/>
      <c r="K33" s="54"/>
      <c r="L33" s="54"/>
      <c r="M33" s="104"/>
      <c r="N33" s="110">
        <v>32</v>
      </c>
      <c r="O33" s="111"/>
      <c r="P33" s="106"/>
      <c r="Q33" s="116"/>
      <c r="R33" s="121"/>
      <c r="S33" s="122"/>
      <c r="T33" s="118"/>
      <c r="U33" s="55"/>
    </row>
    <row r="34" spans="1:21" ht="21" customHeight="1">
      <c r="A34" s="56" t="s">
        <v>94</v>
      </c>
      <c r="B34" s="85" t="s">
        <v>95</v>
      </c>
      <c r="C34" s="95"/>
      <c r="D34" s="96"/>
      <c r="E34" s="101"/>
      <c r="F34" s="99"/>
      <c r="G34" s="366">
        <f t="shared" si="2"/>
        <v>0</v>
      </c>
      <c r="H34" s="57"/>
      <c r="I34" s="57"/>
      <c r="J34" s="57"/>
      <c r="K34" s="57"/>
      <c r="L34" s="57"/>
      <c r="M34" s="105"/>
      <c r="N34" s="112"/>
      <c r="O34" s="113"/>
      <c r="P34" s="107"/>
      <c r="Q34" s="117"/>
      <c r="R34" s="123"/>
      <c r="S34" s="124"/>
      <c r="T34" s="107"/>
      <c r="U34" s="58"/>
    </row>
    <row r="35" spans="1:21" ht="26.25" customHeight="1" thickBot="1">
      <c r="A35" s="50" t="s">
        <v>96</v>
      </c>
      <c r="B35" s="82" t="s">
        <v>97</v>
      </c>
      <c r="C35" s="97" t="s">
        <v>181</v>
      </c>
      <c r="D35" s="98"/>
      <c r="E35" s="102">
        <f t="shared" ref="E35" si="4">SUM(F35:G35,K35:M35)</f>
        <v>30</v>
      </c>
      <c r="F35" s="89"/>
      <c r="G35" s="51">
        <f t="shared" si="2"/>
        <v>30</v>
      </c>
      <c r="H35" s="54"/>
      <c r="I35" s="54"/>
      <c r="J35" s="54">
        <v>30</v>
      </c>
      <c r="K35" s="54"/>
      <c r="L35" s="54"/>
      <c r="M35" s="104"/>
      <c r="N35" s="114"/>
      <c r="O35" s="115">
        <v>30</v>
      </c>
      <c r="P35" s="106"/>
      <c r="Q35" s="116"/>
      <c r="R35" s="125"/>
      <c r="S35" s="126"/>
      <c r="T35" s="106"/>
      <c r="U35" s="52"/>
    </row>
    <row r="36" spans="1:21" ht="18" customHeight="1"/>
    <row r="37" spans="1:21" ht="18" customHeight="1"/>
    <row r="38" spans="1:21" ht="18" customHeight="1"/>
    <row r="39" spans="1:21" ht="18" customHeight="1"/>
    <row r="40" spans="1:21" ht="18" customHeight="1"/>
  </sheetData>
  <mergeCells count="32">
    <mergeCell ref="A2:U2"/>
    <mergeCell ref="A4:A12"/>
    <mergeCell ref="B4:B12"/>
    <mergeCell ref="T7:U7"/>
    <mergeCell ref="H9:H12"/>
    <mergeCell ref="I9:I12"/>
    <mergeCell ref="R8:R12"/>
    <mergeCell ref="S8:S12"/>
    <mergeCell ref="T8:T12"/>
    <mergeCell ref="R7:S7"/>
    <mergeCell ref="N4:U6"/>
    <mergeCell ref="M7:M12"/>
    <mergeCell ref="G8:G12"/>
    <mergeCell ref="F4:M5"/>
    <mergeCell ref="P7:Q7"/>
    <mergeCell ref="U8:U12"/>
    <mergeCell ref="N7:O7"/>
    <mergeCell ref="N8:N12"/>
    <mergeCell ref="O8:O12"/>
    <mergeCell ref="P8:P12"/>
    <mergeCell ref="Q8:Q12"/>
    <mergeCell ref="C10:C12"/>
    <mergeCell ref="D10:D12"/>
    <mergeCell ref="C4:D9"/>
    <mergeCell ref="F6:F12"/>
    <mergeCell ref="G6:M6"/>
    <mergeCell ref="E4:E12"/>
    <mergeCell ref="K7:K12"/>
    <mergeCell ref="L7:L12"/>
    <mergeCell ref="G7:J7"/>
    <mergeCell ref="H8:J8"/>
    <mergeCell ref="J9:J12"/>
  </mergeCells>
  <conditionalFormatting sqref="G20:G35">
    <cfRule type="expression" dxfId="201" priority="95" stopIfTrue="1">
      <formula>#REF!+#REF!+H20+I20&lt;&gt;G20</formula>
    </cfRule>
  </conditionalFormatting>
  <conditionalFormatting sqref="G26:G30">
    <cfRule type="expression" dxfId="200" priority="94" stopIfTrue="1">
      <formula>G26&lt;&gt;#REF!+H26+I26</formula>
    </cfRule>
  </conditionalFormatting>
  <conditionalFormatting sqref="G20:G35">
    <cfRule type="expression" dxfId="199" priority="96" stopIfTrue="1">
      <formula>G20&lt;&gt;#REF!+#REF!+H20</formula>
    </cfRule>
  </conditionalFormatting>
  <conditionalFormatting sqref="G20:G35">
    <cfRule type="expression" dxfId="198" priority="93" stopIfTrue="1">
      <formula>#REF!+#REF!+H20+I20&lt;&gt;G20</formula>
    </cfRule>
  </conditionalFormatting>
  <conditionalFormatting sqref="G20:G35">
    <cfRule type="expression" dxfId="197" priority="92" stopIfTrue="1">
      <formula>G20&lt;&gt;#REF!+#REF!+H20</formula>
    </cfRule>
  </conditionalFormatting>
  <conditionalFormatting sqref="G26">
    <cfRule type="expression" dxfId="196" priority="91" stopIfTrue="1">
      <formula>#REF!+#REF!+H26+I26&lt;&gt;G26</formula>
    </cfRule>
  </conditionalFormatting>
  <conditionalFormatting sqref="G25">
    <cfRule type="expression" dxfId="195" priority="90" stopIfTrue="1">
      <formula>#REF!+#REF!+H25+I25&lt;&gt;G25</formula>
    </cfRule>
  </conditionalFormatting>
  <conditionalFormatting sqref="G25">
    <cfRule type="expression" dxfId="194" priority="89" stopIfTrue="1">
      <formula>G25&lt;&gt;#REF!+#REF!+H25</formula>
    </cfRule>
  </conditionalFormatting>
  <conditionalFormatting sqref="G33:G35">
    <cfRule type="expression" dxfId="193" priority="88" stopIfTrue="1">
      <formula>#REF!+#REF!+H33+I33&lt;&gt;G33</formula>
    </cfRule>
  </conditionalFormatting>
  <conditionalFormatting sqref="G26">
    <cfRule type="expression" dxfId="192" priority="87" stopIfTrue="1">
      <formula>G26&lt;&gt;#REF!+#REF!+H26</formula>
    </cfRule>
  </conditionalFormatting>
  <conditionalFormatting sqref="G31:G32">
    <cfRule type="expression" dxfId="191" priority="86" stopIfTrue="1">
      <formula>#REF!+#REF!+H31+I31&lt;&gt;G31</formula>
    </cfRule>
  </conditionalFormatting>
  <conditionalFormatting sqref="G31:G32">
    <cfRule type="expression" dxfId="190" priority="85" stopIfTrue="1">
      <formula>G31&lt;&gt;#REF!+#REF!+H31</formula>
    </cfRule>
  </conditionalFormatting>
  <conditionalFormatting sqref="G33:G35">
    <cfRule type="expression" dxfId="189" priority="84" stopIfTrue="1">
      <formula>G33&lt;&gt;#REF!+#REF!+H33</formula>
    </cfRule>
  </conditionalFormatting>
  <conditionalFormatting sqref="G32">
    <cfRule type="expression" dxfId="188" priority="83" stopIfTrue="1">
      <formula>#REF!+#REF!+H32+I32&lt;&gt;G32</formula>
    </cfRule>
  </conditionalFormatting>
  <conditionalFormatting sqref="G32">
    <cfRule type="expression" dxfId="187" priority="82" stopIfTrue="1">
      <formula>#REF!+#REF!+H32+I32&lt;&gt;G32</formula>
    </cfRule>
  </conditionalFormatting>
  <conditionalFormatting sqref="G32">
    <cfRule type="expression" dxfId="186" priority="81" stopIfTrue="1">
      <formula>G32&lt;&gt;#REF!+#REF!+H32</formula>
    </cfRule>
  </conditionalFormatting>
  <conditionalFormatting sqref="G26:G30">
    <cfRule type="expression" dxfId="185" priority="76" stopIfTrue="1">
      <formula>G26&lt;&gt;#REF!+H26+I26</formula>
    </cfRule>
  </conditionalFormatting>
  <conditionalFormatting sqref="G20:G35">
    <cfRule type="expression" dxfId="184" priority="75" stopIfTrue="1">
      <formula>#REF!+#REF!+H20+I20&lt;&gt;G20</formula>
    </cfRule>
  </conditionalFormatting>
  <conditionalFormatting sqref="G20:G35">
    <cfRule type="expression" dxfId="183" priority="74" stopIfTrue="1">
      <formula>G20&lt;&gt;#REF!+#REF!+H20</formula>
    </cfRule>
  </conditionalFormatting>
  <conditionalFormatting sqref="G20:G35">
    <cfRule type="expression" dxfId="182" priority="73" stopIfTrue="1">
      <formula>#REF!+#REF!+H20+I20&lt;&gt;G20</formula>
    </cfRule>
  </conditionalFormatting>
  <conditionalFormatting sqref="G20:G35">
    <cfRule type="expression" dxfId="181" priority="72" stopIfTrue="1">
      <formula>G20&lt;&gt;#REF!+#REF!+H20</formula>
    </cfRule>
  </conditionalFormatting>
  <conditionalFormatting sqref="G26">
    <cfRule type="expression" dxfId="180" priority="71" stopIfTrue="1">
      <formula>#REF!+#REF!+H26+I26&lt;&gt;G26</formula>
    </cfRule>
  </conditionalFormatting>
  <conditionalFormatting sqref="G25">
    <cfRule type="expression" dxfId="179" priority="70" stopIfTrue="1">
      <formula>#REF!+#REF!+H25+I25&lt;&gt;G25</formula>
    </cfRule>
  </conditionalFormatting>
  <conditionalFormatting sqref="G25">
    <cfRule type="expression" dxfId="178" priority="69" stopIfTrue="1">
      <formula>G25&lt;&gt;#REF!+#REF!+H25</formula>
    </cfRule>
  </conditionalFormatting>
  <conditionalFormatting sqref="G33:G35">
    <cfRule type="expression" dxfId="177" priority="68" stopIfTrue="1">
      <formula>#REF!+#REF!+H33+I33&lt;&gt;G33</formula>
    </cfRule>
  </conditionalFormatting>
  <conditionalFormatting sqref="G26">
    <cfRule type="expression" dxfId="176" priority="67" stopIfTrue="1">
      <formula>G26&lt;&gt;#REF!+#REF!+H26</formula>
    </cfRule>
  </conditionalFormatting>
  <conditionalFormatting sqref="G31:G32">
    <cfRule type="expression" dxfId="175" priority="66" stopIfTrue="1">
      <formula>#REF!+#REF!+H31+I31&lt;&gt;G31</formula>
    </cfRule>
  </conditionalFormatting>
  <conditionalFormatting sqref="G31:G32">
    <cfRule type="expression" dxfId="174" priority="65" stopIfTrue="1">
      <formula>G31&lt;&gt;#REF!+#REF!+H31</formula>
    </cfRule>
  </conditionalFormatting>
  <conditionalFormatting sqref="G33:G35">
    <cfRule type="expression" dxfId="173" priority="64" stopIfTrue="1">
      <formula>G33&lt;&gt;#REF!+#REF!+H33</formula>
    </cfRule>
  </conditionalFormatting>
  <conditionalFormatting sqref="G32">
    <cfRule type="expression" dxfId="172" priority="61" stopIfTrue="1">
      <formula>#REF!+#REF!+H32+I32&lt;&gt;G32</formula>
    </cfRule>
  </conditionalFormatting>
  <conditionalFormatting sqref="G32">
    <cfRule type="expression" dxfId="171" priority="60" stopIfTrue="1">
      <formula>#REF!+#REF!+H32+I32&lt;&gt;G32</formula>
    </cfRule>
  </conditionalFormatting>
  <conditionalFormatting sqref="G32">
    <cfRule type="expression" dxfId="170" priority="59" stopIfTrue="1">
      <formula>G32&lt;&gt;#REF!+#REF!+H32</formula>
    </cfRule>
  </conditionalFormatting>
  <conditionalFormatting sqref="G20:G35">
    <cfRule type="expression" dxfId="169" priority="58" stopIfTrue="1">
      <formula>#REF!+#REF!+H20+I20&lt;&gt;G20</formula>
    </cfRule>
  </conditionalFormatting>
  <conditionalFormatting sqref="G26:G30">
    <cfRule type="expression" dxfId="168" priority="57" stopIfTrue="1">
      <formula>G26&lt;&gt;#REF!+H26+I26</formula>
    </cfRule>
  </conditionalFormatting>
  <conditionalFormatting sqref="G20:G35">
    <cfRule type="expression" dxfId="167" priority="56" stopIfTrue="1">
      <formula>G20&lt;&gt;#REF!+#REF!+H20</formula>
    </cfRule>
  </conditionalFormatting>
  <conditionalFormatting sqref="G20:G35">
    <cfRule type="expression" dxfId="166" priority="55" stopIfTrue="1">
      <formula>#REF!+#REF!+H20+I20&lt;&gt;G20</formula>
    </cfRule>
  </conditionalFormatting>
  <conditionalFormatting sqref="G20:G35">
    <cfRule type="expression" dxfId="165" priority="54" stopIfTrue="1">
      <formula>G20&lt;&gt;#REF!+#REF!+H20</formula>
    </cfRule>
  </conditionalFormatting>
  <conditionalFormatting sqref="G26">
    <cfRule type="expression" dxfId="164" priority="53" stopIfTrue="1">
      <formula>#REF!+#REF!+H26+I26&lt;&gt;G26</formula>
    </cfRule>
  </conditionalFormatting>
  <conditionalFormatting sqref="G25">
    <cfRule type="expression" dxfId="163" priority="52" stopIfTrue="1">
      <formula>#REF!+#REF!+H25+I25&lt;&gt;G25</formula>
    </cfRule>
  </conditionalFormatting>
  <conditionalFormatting sqref="G25">
    <cfRule type="expression" dxfId="162" priority="51" stopIfTrue="1">
      <formula>G25&lt;&gt;#REF!+#REF!+H25</formula>
    </cfRule>
  </conditionalFormatting>
  <conditionalFormatting sqref="G33:G35">
    <cfRule type="expression" dxfId="161" priority="50" stopIfTrue="1">
      <formula>#REF!+#REF!+H33+I33&lt;&gt;G33</formula>
    </cfRule>
  </conditionalFormatting>
  <conditionalFormatting sqref="G26">
    <cfRule type="expression" dxfId="160" priority="49" stopIfTrue="1">
      <formula>G26&lt;&gt;#REF!+#REF!+H26</formula>
    </cfRule>
  </conditionalFormatting>
  <conditionalFormatting sqref="G31:G32">
    <cfRule type="expression" dxfId="159" priority="48" stopIfTrue="1">
      <formula>#REF!+#REF!+H31+I31&lt;&gt;G31</formula>
    </cfRule>
  </conditionalFormatting>
  <conditionalFormatting sqref="G31:G32">
    <cfRule type="expression" dxfId="158" priority="47" stopIfTrue="1">
      <formula>G31&lt;&gt;#REF!+#REF!+H31</formula>
    </cfRule>
  </conditionalFormatting>
  <conditionalFormatting sqref="G33:G35">
    <cfRule type="expression" dxfId="157" priority="46" stopIfTrue="1">
      <formula>G33&lt;&gt;#REF!+#REF!+H33</formula>
    </cfRule>
  </conditionalFormatting>
  <conditionalFormatting sqref="G32">
    <cfRule type="expression" dxfId="156" priority="45" stopIfTrue="1">
      <formula>#REF!+#REF!+H32+I32&lt;&gt;G32</formula>
    </cfRule>
  </conditionalFormatting>
  <conditionalFormatting sqref="G32">
    <cfRule type="expression" dxfId="155" priority="44" stopIfTrue="1">
      <formula>#REF!+#REF!+H32+I32&lt;&gt;G32</formula>
    </cfRule>
  </conditionalFormatting>
  <conditionalFormatting sqref="G32">
    <cfRule type="expression" dxfId="154" priority="43" stopIfTrue="1">
      <formula>G32&lt;&gt;#REF!+#REF!+H32</formula>
    </cfRule>
  </conditionalFormatting>
  <conditionalFormatting sqref="G26:G30">
    <cfRule type="expression" dxfId="153" priority="38" stopIfTrue="1">
      <formula>G26&lt;&gt;#REF!+H26+I26</formula>
    </cfRule>
  </conditionalFormatting>
  <conditionalFormatting sqref="G20:G35">
    <cfRule type="expression" dxfId="152" priority="37" stopIfTrue="1">
      <formula>#REF!+#REF!+H20+I20&lt;&gt;G20</formula>
    </cfRule>
  </conditionalFormatting>
  <conditionalFormatting sqref="G20:G35">
    <cfRule type="expression" dxfId="151" priority="36" stopIfTrue="1">
      <formula>G20&lt;&gt;#REF!+#REF!+H20</formula>
    </cfRule>
  </conditionalFormatting>
  <conditionalFormatting sqref="G20:G35">
    <cfRule type="expression" dxfId="150" priority="35" stopIfTrue="1">
      <formula>#REF!+#REF!+H20+I20&lt;&gt;G20</formula>
    </cfRule>
  </conditionalFormatting>
  <conditionalFormatting sqref="G20:G35">
    <cfRule type="expression" dxfId="149" priority="34" stopIfTrue="1">
      <formula>G20&lt;&gt;#REF!+#REF!+H20</formula>
    </cfRule>
  </conditionalFormatting>
  <conditionalFormatting sqref="G26">
    <cfRule type="expression" dxfId="148" priority="33" stopIfTrue="1">
      <formula>#REF!+#REF!+H26+I26&lt;&gt;G26</formula>
    </cfRule>
  </conditionalFormatting>
  <conditionalFormatting sqref="G25">
    <cfRule type="expression" dxfId="147" priority="32" stopIfTrue="1">
      <formula>#REF!+#REF!+H25+I25&lt;&gt;G25</formula>
    </cfRule>
  </conditionalFormatting>
  <conditionalFormatting sqref="G25">
    <cfRule type="expression" dxfId="146" priority="31" stopIfTrue="1">
      <formula>G25&lt;&gt;#REF!+#REF!+H25</formula>
    </cfRule>
  </conditionalFormatting>
  <conditionalFormatting sqref="G33:G35">
    <cfRule type="expression" dxfId="145" priority="30" stopIfTrue="1">
      <formula>#REF!+#REF!+H33+I33&lt;&gt;G33</formula>
    </cfRule>
  </conditionalFormatting>
  <conditionalFormatting sqref="G26">
    <cfRule type="expression" dxfId="144" priority="29" stopIfTrue="1">
      <formula>G26&lt;&gt;#REF!+#REF!+H26</formula>
    </cfRule>
  </conditionalFormatting>
  <conditionalFormatting sqref="G31:G32">
    <cfRule type="expression" dxfId="143" priority="28" stopIfTrue="1">
      <formula>#REF!+#REF!+H31+I31&lt;&gt;G31</formula>
    </cfRule>
  </conditionalFormatting>
  <conditionalFormatting sqref="G31:G32">
    <cfRule type="expression" dxfId="142" priority="27" stopIfTrue="1">
      <formula>G31&lt;&gt;#REF!+#REF!+H31</formula>
    </cfRule>
  </conditionalFormatting>
  <conditionalFormatting sqref="G33:G35">
    <cfRule type="expression" dxfId="141" priority="26" stopIfTrue="1">
      <formula>G33&lt;&gt;#REF!+#REF!+H33</formula>
    </cfRule>
  </conditionalFormatting>
  <conditionalFormatting sqref="G32">
    <cfRule type="expression" dxfId="140" priority="23" stopIfTrue="1">
      <formula>#REF!+#REF!+H32+I32&lt;&gt;G32</formula>
    </cfRule>
  </conditionalFormatting>
  <conditionalFormatting sqref="G32">
    <cfRule type="expression" dxfId="139" priority="22" stopIfTrue="1">
      <formula>#REF!+#REF!+H32+I32&lt;&gt;G32</formula>
    </cfRule>
  </conditionalFormatting>
  <conditionalFormatting sqref="G32">
    <cfRule type="expression" dxfId="138" priority="21" stopIfTrue="1">
      <formula>G32&lt;&gt;#REF!+#REF!+H32</formula>
    </cfRule>
  </conditionalFormatting>
  <conditionalFormatting sqref="G35">
    <cfRule type="expression" dxfId="137" priority="20" stopIfTrue="1">
      <formula>#REF!+#REF!+H35+I35&lt;&gt;G35</formula>
    </cfRule>
  </conditionalFormatting>
  <conditionalFormatting sqref="G35">
    <cfRule type="expression" dxfId="136" priority="19" stopIfTrue="1">
      <formula>G35&lt;&gt;#REF!+#REF!+H35</formula>
    </cfRule>
  </conditionalFormatting>
  <conditionalFormatting sqref="G35">
    <cfRule type="expression" dxfId="135" priority="18" stopIfTrue="1">
      <formula>#REF!+#REF!+H35+I35&lt;&gt;G35</formula>
    </cfRule>
  </conditionalFormatting>
  <conditionalFormatting sqref="G35">
    <cfRule type="expression" dxfId="134" priority="17" stopIfTrue="1">
      <formula>G35&lt;&gt;#REF!+#REF!+H35</formula>
    </cfRule>
  </conditionalFormatting>
  <conditionalFormatting sqref="G35">
    <cfRule type="expression" dxfId="133" priority="16" stopIfTrue="1">
      <formula>#REF!+#REF!+H35+I35&lt;&gt;G35</formula>
    </cfRule>
  </conditionalFormatting>
  <conditionalFormatting sqref="G35">
    <cfRule type="expression" dxfId="132" priority="15" stopIfTrue="1">
      <formula>G35&lt;&gt;#REF!+#REF!+H35</formula>
    </cfRule>
  </conditionalFormatting>
  <conditionalFormatting sqref="G35">
    <cfRule type="expression" dxfId="131" priority="14" stopIfTrue="1">
      <formula>#REF!+#REF!+H35+I35&lt;&gt;G35</formula>
    </cfRule>
  </conditionalFormatting>
  <conditionalFormatting sqref="G35">
    <cfRule type="expression" dxfId="130" priority="13" stopIfTrue="1">
      <formula>G35&lt;&gt;#REF!+#REF!+H35</formula>
    </cfRule>
  </conditionalFormatting>
  <conditionalFormatting sqref="G35">
    <cfRule type="expression" dxfId="129" priority="12" stopIfTrue="1">
      <formula>#REF!+#REF!+H35+I35&lt;&gt;G35</formula>
    </cfRule>
  </conditionalFormatting>
  <conditionalFormatting sqref="G35">
    <cfRule type="expression" dxfId="128" priority="11" stopIfTrue="1">
      <formula>G35&lt;&gt;#REF!+#REF!+H35</formula>
    </cfRule>
  </conditionalFormatting>
  <conditionalFormatting sqref="G35">
    <cfRule type="expression" dxfId="127" priority="10" stopIfTrue="1">
      <formula>#REF!+#REF!+H35+I35&lt;&gt;G35</formula>
    </cfRule>
  </conditionalFormatting>
  <conditionalFormatting sqref="G35">
    <cfRule type="expression" dxfId="126" priority="9" stopIfTrue="1">
      <formula>G35&lt;&gt;#REF!+#REF!+H35</formula>
    </cfRule>
  </conditionalFormatting>
  <conditionalFormatting sqref="G35">
    <cfRule type="expression" dxfId="125" priority="8" stopIfTrue="1">
      <formula>#REF!+#REF!+H35+I35&lt;&gt;G35</formula>
    </cfRule>
  </conditionalFormatting>
  <conditionalFormatting sqref="G35">
    <cfRule type="expression" dxfId="124" priority="7" stopIfTrue="1">
      <formula>G35&lt;&gt;#REF!+#REF!+H35</formula>
    </cfRule>
  </conditionalFormatting>
  <conditionalFormatting sqref="G35">
    <cfRule type="expression" dxfId="123" priority="6" stopIfTrue="1">
      <formula>#REF!+#REF!+H35+I35&lt;&gt;G35</formula>
    </cfRule>
  </conditionalFormatting>
  <conditionalFormatting sqref="G35">
    <cfRule type="expression" dxfId="122" priority="5" stopIfTrue="1">
      <formula>G35&lt;&gt;#REF!+#REF!+H35</formula>
    </cfRule>
  </conditionalFormatting>
  <conditionalFormatting sqref="G35">
    <cfRule type="expression" dxfId="121" priority="4" stopIfTrue="1">
      <formula>#REF!+#REF!+H35+I35&lt;&gt;G35</formula>
    </cfRule>
  </conditionalFormatting>
  <conditionalFormatting sqref="G35">
    <cfRule type="expression" dxfId="120" priority="3" stopIfTrue="1">
      <formula>G35&lt;&gt;#REF!+#REF!+H35</formula>
    </cfRule>
  </conditionalFormatting>
  <conditionalFormatting sqref="G35">
    <cfRule type="expression" dxfId="119" priority="2" stopIfTrue="1">
      <formula>#REF!+#REF!+H35+I35&lt;&gt;G35</formula>
    </cfRule>
  </conditionalFormatting>
  <conditionalFormatting sqref="G35">
    <cfRule type="expression" dxfId="118" priority="1" stopIfTrue="1">
      <formula>G35&lt;&gt;#REF!+#REF!+H35</formula>
    </cfRule>
  </conditionalFormatting>
  <pageMargins left="0.39370078740157483" right="0.23622047244094491" top="0.39370078740157483" bottom="0.2755905511811023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zoomScale="80" zoomScaleNormal="70" zoomScaleSheetLayoutView="80" workbookViewId="0">
      <pane ySplit="12" topLeftCell="A13" activePane="bottomLeft" state="frozen"/>
      <selection pane="bottomLeft" activeCell="I23" sqref="I23"/>
    </sheetView>
  </sheetViews>
  <sheetFormatPr defaultRowHeight="12.75"/>
  <cols>
    <col min="1" max="1" width="10.85546875" style="1" customWidth="1"/>
    <col min="2" max="2" width="36" style="1" customWidth="1"/>
    <col min="3" max="4" width="7.5703125" style="1" customWidth="1"/>
    <col min="5" max="5" width="7.140625" style="1" customWidth="1"/>
    <col min="6" max="6" width="6.42578125" style="1" customWidth="1"/>
    <col min="7" max="7" width="8" style="1" customWidth="1"/>
    <col min="8" max="13" width="6.7109375" style="1" customWidth="1"/>
    <col min="14" max="15" width="7.5703125" style="1" customWidth="1"/>
    <col min="16" max="21" width="7.5703125" style="4" customWidth="1"/>
    <col min="22" max="16384" width="9.140625" style="1"/>
  </cols>
  <sheetData>
    <row r="1" spans="1:21" ht="16.5" customHeight="1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22"/>
    </row>
    <row r="2" spans="1:21" ht="15.75" customHeight="1">
      <c r="A2" s="414" t="s">
        <v>17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6"/>
    </row>
    <row r="3" spans="1:21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3"/>
    </row>
    <row r="4" spans="1:21" ht="15" customHeight="1" thickBot="1">
      <c r="A4" s="417" t="s">
        <v>1</v>
      </c>
      <c r="B4" s="418" t="s">
        <v>18</v>
      </c>
      <c r="C4" s="382" t="s">
        <v>19</v>
      </c>
      <c r="D4" s="381"/>
      <c r="E4" s="388" t="s">
        <v>133</v>
      </c>
      <c r="F4" s="437" t="s">
        <v>134</v>
      </c>
      <c r="G4" s="437"/>
      <c r="H4" s="437"/>
      <c r="I4" s="437"/>
      <c r="J4" s="437"/>
      <c r="K4" s="437"/>
      <c r="L4" s="437"/>
      <c r="M4" s="437"/>
      <c r="N4" s="427" t="s">
        <v>144</v>
      </c>
      <c r="O4" s="428"/>
      <c r="P4" s="428"/>
      <c r="Q4" s="428"/>
      <c r="R4" s="428"/>
      <c r="S4" s="428"/>
      <c r="T4" s="428"/>
      <c r="U4" s="429"/>
    </row>
    <row r="5" spans="1:21" ht="15" customHeight="1" thickBot="1">
      <c r="A5" s="417"/>
      <c r="B5" s="419"/>
      <c r="C5" s="382"/>
      <c r="D5" s="381"/>
      <c r="E5" s="389"/>
      <c r="F5" s="438"/>
      <c r="G5" s="438"/>
      <c r="H5" s="438"/>
      <c r="I5" s="438"/>
      <c r="J5" s="438"/>
      <c r="K5" s="438"/>
      <c r="L5" s="438"/>
      <c r="M5" s="438"/>
      <c r="N5" s="430"/>
      <c r="O5" s="431"/>
      <c r="P5" s="431"/>
      <c r="Q5" s="431"/>
      <c r="R5" s="431"/>
      <c r="S5" s="431"/>
      <c r="T5" s="431"/>
      <c r="U5" s="432"/>
    </row>
    <row r="6" spans="1:21" ht="15" customHeight="1" thickBot="1">
      <c r="A6" s="417"/>
      <c r="B6" s="419"/>
      <c r="C6" s="382"/>
      <c r="D6" s="381"/>
      <c r="E6" s="389"/>
      <c r="F6" s="383" t="s">
        <v>135</v>
      </c>
      <c r="G6" s="386" t="s">
        <v>136</v>
      </c>
      <c r="H6" s="387"/>
      <c r="I6" s="387"/>
      <c r="J6" s="387"/>
      <c r="K6" s="387"/>
      <c r="L6" s="387"/>
      <c r="M6" s="387"/>
      <c r="N6" s="433"/>
      <c r="O6" s="434"/>
      <c r="P6" s="434"/>
      <c r="Q6" s="434"/>
      <c r="R6" s="434"/>
      <c r="S6" s="434"/>
      <c r="T6" s="434"/>
      <c r="U6" s="435"/>
    </row>
    <row r="7" spans="1:21" ht="15" customHeight="1" thickBot="1">
      <c r="A7" s="417"/>
      <c r="B7" s="419"/>
      <c r="C7" s="382"/>
      <c r="D7" s="381"/>
      <c r="E7" s="389"/>
      <c r="F7" s="384"/>
      <c r="G7" s="398" t="s">
        <v>139</v>
      </c>
      <c r="H7" s="399"/>
      <c r="I7" s="399"/>
      <c r="J7" s="400"/>
      <c r="K7" s="391" t="s">
        <v>137</v>
      </c>
      <c r="L7" s="395" t="s">
        <v>138</v>
      </c>
      <c r="M7" s="395" t="s">
        <v>11</v>
      </c>
      <c r="N7" s="404" t="s">
        <v>14</v>
      </c>
      <c r="O7" s="404"/>
      <c r="P7" s="421" t="s">
        <v>15</v>
      </c>
      <c r="Q7" s="426"/>
      <c r="R7" s="421" t="s">
        <v>16</v>
      </c>
      <c r="S7" s="422"/>
      <c r="T7" s="426" t="s">
        <v>71</v>
      </c>
      <c r="U7" s="422"/>
    </row>
    <row r="8" spans="1:21" ht="28.5" customHeight="1" thickBot="1">
      <c r="A8" s="417"/>
      <c r="B8" s="419"/>
      <c r="C8" s="382"/>
      <c r="D8" s="381"/>
      <c r="E8" s="389"/>
      <c r="F8" s="384"/>
      <c r="G8" s="436" t="s">
        <v>140</v>
      </c>
      <c r="H8" s="401" t="s">
        <v>141</v>
      </c>
      <c r="I8" s="401"/>
      <c r="J8" s="401"/>
      <c r="K8" s="392"/>
      <c r="L8" s="396"/>
      <c r="M8" s="396"/>
      <c r="N8" s="405" t="s">
        <v>151</v>
      </c>
      <c r="O8" s="408" t="s">
        <v>152</v>
      </c>
      <c r="P8" s="411" t="s">
        <v>64</v>
      </c>
      <c r="Q8" s="439" t="s">
        <v>162</v>
      </c>
      <c r="R8" s="411" t="s">
        <v>77</v>
      </c>
      <c r="S8" s="408" t="s">
        <v>163</v>
      </c>
      <c r="T8" s="405" t="s">
        <v>119</v>
      </c>
      <c r="U8" s="408" t="s">
        <v>120</v>
      </c>
    </row>
    <row r="9" spans="1:21" ht="15" customHeight="1" thickBot="1">
      <c r="A9" s="417"/>
      <c r="B9" s="419"/>
      <c r="C9" s="382"/>
      <c r="D9" s="381"/>
      <c r="E9" s="389"/>
      <c r="F9" s="384"/>
      <c r="G9" s="393"/>
      <c r="H9" s="423" t="s">
        <v>142</v>
      </c>
      <c r="I9" s="402" t="s">
        <v>63</v>
      </c>
      <c r="J9" s="402" t="s">
        <v>143</v>
      </c>
      <c r="K9" s="393"/>
      <c r="L9" s="396"/>
      <c r="M9" s="396"/>
      <c r="N9" s="406"/>
      <c r="O9" s="409"/>
      <c r="P9" s="412"/>
      <c r="Q9" s="440"/>
      <c r="R9" s="412"/>
      <c r="S9" s="409"/>
      <c r="T9" s="406"/>
      <c r="U9" s="409"/>
    </row>
    <row r="10" spans="1:21" ht="17.25" customHeight="1" thickBot="1">
      <c r="A10" s="417"/>
      <c r="B10" s="419"/>
      <c r="C10" s="380" t="s">
        <v>131</v>
      </c>
      <c r="D10" s="381" t="s">
        <v>132</v>
      </c>
      <c r="E10" s="389"/>
      <c r="F10" s="384"/>
      <c r="G10" s="393"/>
      <c r="H10" s="424"/>
      <c r="I10" s="403"/>
      <c r="J10" s="403"/>
      <c r="K10" s="393"/>
      <c r="L10" s="396"/>
      <c r="M10" s="396"/>
      <c r="N10" s="406"/>
      <c r="O10" s="409"/>
      <c r="P10" s="412"/>
      <c r="Q10" s="440"/>
      <c r="R10" s="412"/>
      <c r="S10" s="409"/>
      <c r="T10" s="406"/>
      <c r="U10" s="409"/>
    </row>
    <row r="11" spans="1:21" ht="15.75" customHeight="1" thickBot="1">
      <c r="A11" s="417"/>
      <c r="B11" s="419"/>
      <c r="C11" s="380"/>
      <c r="D11" s="381"/>
      <c r="E11" s="389"/>
      <c r="F11" s="384"/>
      <c r="G11" s="393"/>
      <c r="H11" s="424"/>
      <c r="I11" s="403"/>
      <c r="J11" s="403"/>
      <c r="K11" s="393"/>
      <c r="L11" s="396"/>
      <c r="M11" s="396"/>
      <c r="N11" s="406"/>
      <c r="O11" s="409"/>
      <c r="P11" s="412"/>
      <c r="Q11" s="440"/>
      <c r="R11" s="412"/>
      <c r="S11" s="409"/>
      <c r="T11" s="406"/>
      <c r="U11" s="409"/>
    </row>
    <row r="12" spans="1:21" ht="79.5" customHeight="1" thickBot="1">
      <c r="A12" s="417"/>
      <c r="B12" s="420"/>
      <c r="C12" s="380"/>
      <c r="D12" s="381"/>
      <c r="E12" s="390"/>
      <c r="F12" s="385"/>
      <c r="G12" s="394"/>
      <c r="H12" s="425"/>
      <c r="I12" s="403"/>
      <c r="J12" s="403"/>
      <c r="K12" s="394"/>
      <c r="L12" s="397"/>
      <c r="M12" s="397"/>
      <c r="N12" s="407"/>
      <c r="O12" s="410"/>
      <c r="P12" s="413"/>
      <c r="Q12" s="441"/>
      <c r="R12" s="413"/>
      <c r="S12" s="410"/>
      <c r="T12" s="407"/>
      <c r="U12" s="410"/>
    </row>
    <row r="13" spans="1:21" s="4" customFormat="1" ht="18" customHeight="1" thickBot="1">
      <c r="A13" s="15">
        <v>1</v>
      </c>
      <c r="B13" s="16">
        <v>2</v>
      </c>
      <c r="C13" s="15">
        <v>3</v>
      </c>
      <c r="D13" s="16">
        <v>4</v>
      </c>
      <c r="E13" s="15">
        <v>5</v>
      </c>
      <c r="F13" s="16">
        <v>6</v>
      </c>
      <c r="G13" s="15">
        <v>7</v>
      </c>
      <c r="H13" s="16">
        <v>8</v>
      </c>
      <c r="I13" s="15">
        <v>9</v>
      </c>
      <c r="J13" s="16">
        <v>10</v>
      </c>
      <c r="K13" s="15">
        <v>11</v>
      </c>
      <c r="L13" s="16">
        <v>12</v>
      </c>
      <c r="M13" s="136">
        <v>13</v>
      </c>
      <c r="N13" s="141">
        <v>14</v>
      </c>
      <c r="O13" s="141">
        <v>15</v>
      </c>
      <c r="P13" s="139">
        <v>16</v>
      </c>
      <c r="Q13" s="136">
        <v>17</v>
      </c>
      <c r="R13" s="141">
        <v>18</v>
      </c>
      <c r="S13" s="141">
        <v>19</v>
      </c>
      <c r="T13" s="139">
        <v>20</v>
      </c>
      <c r="U13" s="15">
        <v>21</v>
      </c>
    </row>
    <row r="14" spans="1:21" ht="13.5" hidden="1" customHeight="1" thickBot="1">
      <c r="A14" s="17"/>
      <c r="B14" s="18"/>
      <c r="C14" s="3"/>
      <c r="D14" s="3"/>
      <c r="E14" s="47"/>
      <c r="F14" s="3"/>
      <c r="G14" s="32"/>
      <c r="H14" s="24"/>
      <c r="I14" s="18"/>
      <c r="J14" s="3"/>
      <c r="K14" s="3"/>
      <c r="L14" s="3"/>
      <c r="M14" s="32"/>
      <c r="N14" s="17"/>
      <c r="O14" s="142"/>
      <c r="P14" s="19"/>
      <c r="Q14" s="20"/>
      <c r="R14" s="149"/>
      <c r="S14" s="21"/>
      <c r="T14" s="19"/>
      <c r="U14" s="21"/>
    </row>
    <row r="15" spans="1:21" ht="13.5" hidden="1" customHeight="1" thickBot="1">
      <c r="A15" s="17"/>
      <c r="B15" s="18"/>
      <c r="C15" s="3"/>
      <c r="D15" s="3"/>
      <c r="E15" s="47"/>
      <c r="F15" s="3"/>
      <c r="G15" s="32"/>
      <c r="H15" s="24"/>
      <c r="I15" s="18"/>
      <c r="J15" s="3"/>
      <c r="K15" s="3"/>
      <c r="L15" s="3"/>
      <c r="M15" s="32"/>
      <c r="N15" s="17"/>
      <c r="O15" s="142"/>
      <c r="P15" s="19"/>
      <c r="Q15" s="20"/>
      <c r="R15" s="149"/>
      <c r="S15" s="21"/>
      <c r="T15" s="19"/>
      <c r="U15" s="21"/>
    </row>
    <row r="16" spans="1:21" ht="13.5" hidden="1" customHeight="1" thickBot="1">
      <c r="A16" s="17"/>
      <c r="B16" s="18"/>
      <c r="C16" s="3"/>
      <c r="D16" s="3"/>
      <c r="E16" s="47"/>
      <c r="F16" s="3"/>
      <c r="G16" s="32"/>
      <c r="H16" s="24"/>
      <c r="I16" s="18"/>
      <c r="J16" s="3"/>
      <c r="K16" s="3"/>
      <c r="L16" s="3"/>
      <c r="M16" s="32"/>
      <c r="N16" s="17"/>
      <c r="O16" s="142"/>
      <c r="P16" s="19"/>
      <c r="Q16" s="20"/>
      <c r="R16" s="149"/>
      <c r="S16" s="21"/>
      <c r="T16" s="19"/>
      <c r="U16" s="21"/>
    </row>
    <row r="17" spans="1:22" ht="13.5" hidden="1" customHeight="1" thickBot="1">
      <c r="A17" s="17"/>
      <c r="B17" s="18"/>
      <c r="C17" s="3"/>
      <c r="D17" s="3"/>
      <c r="E17" s="47"/>
      <c r="F17" s="3"/>
      <c r="G17" s="32"/>
      <c r="H17" s="24"/>
      <c r="I17" s="18"/>
      <c r="J17" s="3"/>
      <c r="K17" s="3"/>
      <c r="L17" s="3"/>
      <c r="M17" s="32"/>
      <c r="N17" s="17"/>
      <c r="O17" s="142"/>
      <c r="P17" s="19"/>
      <c r="Q17" s="20"/>
      <c r="R17" s="149"/>
      <c r="S17" s="21"/>
      <c r="T17" s="19"/>
      <c r="U17" s="21"/>
    </row>
    <row r="18" spans="1:22" ht="13.5" hidden="1" customHeight="1" thickBot="1">
      <c r="A18" s="17"/>
      <c r="B18" s="18"/>
      <c r="C18" s="3"/>
      <c r="D18" s="3"/>
      <c r="E18" s="49"/>
      <c r="F18" s="3"/>
      <c r="G18" s="32"/>
      <c r="H18" s="24"/>
      <c r="I18" s="18"/>
      <c r="J18" s="3"/>
      <c r="K18" s="3"/>
      <c r="L18" s="3"/>
      <c r="M18" s="32"/>
      <c r="N18" s="17"/>
      <c r="O18" s="142"/>
      <c r="P18" s="19"/>
      <c r="Q18" s="20"/>
      <c r="R18" s="149"/>
      <c r="S18" s="21"/>
      <c r="T18" s="19"/>
      <c r="U18" s="21"/>
    </row>
    <row r="19" spans="1:22" s="5" customFormat="1" ht="45" customHeight="1" thickBot="1">
      <c r="A19" s="348" t="s">
        <v>22</v>
      </c>
      <c r="B19" s="349" t="s">
        <v>108</v>
      </c>
      <c r="C19" s="349"/>
      <c r="D19" s="350"/>
      <c r="E19" s="351">
        <f t="shared" ref="E19:F19" si="0">SUM(E20:E24)</f>
        <v>482</v>
      </c>
      <c r="F19" s="351">
        <f t="shared" si="0"/>
        <v>38</v>
      </c>
      <c r="G19" s="351">
        <f>SUM(G20:G24)</f>
        <v>444</v>
      </c>
      <c r="H19" s="351">
        <f t="shared" ref="H19:U19" si="1">SUM(H20:H24)</f>
        <v>127</v>
      </c>
      <c r="I19" s="351">
        <f t="shared" si="1"/>
        <v>317</v>
      </c>
      <c r="J19" s="351">
        <f t="shared" si="1"/>
        <v>0</v>
      </c>
      <c r="K19" s="351">
        <f t="shared" si="1"/>
        <v>0</v>
      </c>
      <c r="L19" s="351">
        <f t="shared" si="1"/>
        <v>0</v>
      </c>
      <c r="M19" s="351">
        <f t="shared" si="1"/>
        <v>0</v>
      </c>
      <c r="N19" s="351">
        <f t="shared" si="1"/>
        <v>0</v>
      </c>
      <c r="O19" s="351">
        <f t="shared" si="1"/>
        <v>0</v>
      </c>
      <c r="P19" s="351">
        <f t="shared" si="1"/>
        <v>112</v>
      </c>
      <c r="Q19" s="351">
        <f t="shared" si="1"/>
        <v>64</v>
      </c>
      <c r="R19" s="351">
        <f t="shared" si="1"/>
        <v>96</v>
      </c>
      <c r="S19" s="351">
        <f t="shared" si="1"/>
        <v>76</v>
      </c>
      <c r="T19" s="351">
        <f t="shared" si="1"/>
        <v>90</v>
      </c>
      <c r="U19" s="351">
        <f t="shared" si="1"/>
        <v>44</v>
      </c>
    </row>
    <row r="20" spans="1:22" ht="23.45" customHeight="1">
      <c r="A20" s="352" t="s">
        <v>23</v>
      </c>
      <c r="B20" s="353" t="s">
        <v>62</v>
      </c>
      <c r="C20" s="354" t="s">
        <v>176</v>
      </c>
      <c r="D20" s="294"/>
      <c r="E20" s="235">
        <f>SUM(F20:G20,K20:M20)</f>
        <v>48</v>
      </c>
      <c r="F20" s="235">
        <v>4</v>
      </c>
      <c r="G20" s="235">
        <f>H20+I20+J20</f>
        <v>44</v>
      </c>
      <c r="H20" s="355">
        <f>SUM(P20:U20)-F20-I20-J20</f>
        <v>44</v>
      </c>
      <c r="I20" s="235"/>
      <c r="J20" s="235"/>
      <c r="K20" s="235"/>
      <c r="L20" s="235"/>
      <c r="M20" s="356"/>
      <c r="N20" s="357"/>
      <c r="O20" s="358"/>
      <c r="P20" s="359"/>
      <c r="Q20" s="360"/>
      <c r="R20" s="361">
        <v>48</v>
      </c>
      <c r="S20" s="362"/>
      <c r="T20" s="359"/>
      <c r="U20" s="236"/>
    </row>
    <row r="21" spans="1:22" ht="25.9" customHeight="1">
      <c r="A21" s="221" t="s">
        <v>24</v>
      </c>
      <c r="B21" s="221" t="s">
        <v>87</v>
      </c>
      <c r="C21" s="354" t="s">
        <v>184</v>
      </c>
      <c r="D21" s="193"/>
      <c r="E21" s="194">
        <f>SUM(F21:G21,K21:M21)</f>
        <v>48</v>
      </c>
      <c r="F21" s="194">
        <v>4</v>
      </c>
      <c r="G21" s="235">
        <f t="shared" ref="G21:G24" si="2">H21+I21+J21</f>
        <v>44</v>
      </c>
      <c r="H21" s="355">
        <f t="shared" ref="H21:H24" si="3">SUM(P21:U21)-F21-I21-J21</f>
        <v>44</v>
      </c>
      <c r="I21" s="194"/>
      <c r="J21" s="194"/>
      <c r="K21" s="194"/>
      <c r="L21" s="194"/>
      <c r="M21" s="227"/>
      <c r="N21" s="228"/>
      <c r="O21" s="229"/>
      <c r="P21" s="197">
        <v>48</v>
      </c>
      <c r="Q21" s="198"/>
      <c r="R21" s="225"/>
      <c r="S21" s="226"/>
      <c r="T21" s="197"/>
      <c r="U21" s="218"/>
    </row>
    <row r="22" spans="1:22" ht="33" customHeight="1">
      <c r="A22" s="221" t="s">
        <v>25</v>
      </c>
      <c r="B22" s="220" t="s">
        <v>109</v>
      </c>
      <c r="C22" s="354" t="s">
        <v>190</v>
      </c>
      <c r="D22" s="193"/>
      <c r="E22" s="194">
        <f t="shared" ref="E22:E28" si="4">SUM(F22:G22,K22:M22)</f>
        <v>172</v>
      </c>
      <c r="F22" s="194">
        <v>13</v>
      </c>
      <c r="G22" s="235">
        <f t="shared" si="2"/>
        <v>159</v>
      </c>
      <c r="H22" s="355">
        <f t="shared" si="3"/>
        <v>0</v>
      </c>
      <c r="I22" s="194">
        <v>159</v>
      </c>
      <c r="J22" s="194"/>
      <c r="K22" s="194"/>
      <c r="L22" s="194"/>
      <c r="M22" s="227"/>
      <c r="N22" s="228"/>
      <c r="O22" s="229"/>
      <c r="P22" s="197">
        <v>32</v>
      </c>
      <c r="Q22" s="198">
        <v>32</v>
      </c>
      <c r="R22" s="225">
        <v>24</v>
      </c>
      <c r="S22" s="226">
        <v>38</v>
      </c>
      <c r="T22" s="197">
        <v>24</v>
      </c>
      <c r="U22" s="218">
        <v>22</v>
      </c>
      <c r="V22" s="154">
        <f>SUM(P22:U22)</f>
        <v>172</v>
      </c>
    </row>
    <row r="23" spans="1:22" ht="36.6" customHeight="1">
      <c r="A23" s="221" t="s">
        <v>26</v>
      </c>
      <c r="B23" s="220" t="s">
        <v>21</v>
      </c>
      <c r="C23" s="363" t="s">
        <v>191</v>
      </c>
      <c r="D23" s="193"/>
      <c r="E23" s="194">
        <f t="shared" si="4"/>
        <v>172</v>
      </c>
      <c r="F23" s="194">
        <v>13</v>
      </c>
      <c r="G23" s="235">
        <f t="shared" si="2"/>
        <v>159</v>
      </c>
      <c r="H23" s="355">
        <f t="shared" si="3"/>
        <v>1</v>
      </c>
      <c r="I23" s="194">
        <v>158</v>
      </c>
      <c r="J23" s="194"/>
      <c r="K23" s="194"/>
      <c r="L23" s="194"/>
      <c r="M23" s="227"/>
      <c r="N23" s="209"/>
      <c r="O23" s="210"/>
      <c r="P23" s="197">
        <v>32</v>
      </c>
      <c r="Q23" s="198">
        <v>32</v>
      </c>
      <c r="R23" s="225">
        <v>24</v>
      </c>
      <c r="S23" s="226">
        <v>38</v>
      </c>
      <c r="T23" s="197">
        <v>24</v>
      </c>
      <c r="U23" s="218">
        <v>22</v>
      </c>
      <c r="V23" s="154">
        <f>SUM(P23:U23)</f>
        <v>172</v>
      </c>
    </row>
    <row r="24" spans="1:22" ht="32.450000000000003" customHeight="1" thickBot="1">
      <c r="A24" s="221" t="s">
        <v>26</v>
      </c>
      <c r="B24" s="220" t="s">
        <v>165</v>
      </c>
      <c r="C24" s="363" t="s">
        <v>192</v>
      </c>
      <c r="D24" s="193"/>
      <c r="E24" s="194">
        <f t="shared" si="4"/>
        <v>42</v>
      </c>
      <c r="F24" s="194">
        <v>4</v>
      </c>
      <c r="G24" s="235">
        <f t="shared" si="2"/>
        <v>38</v>
      </c>
      <c r="H24" s="355">
        <f t="shared" si="3"/>
        <v>38</v>
      </c>
      <c r="I24" s="194"/>
      <c r="J24" s="194"/>
      <c r="K24" s="194"/>
      <c r="L24" s="194"/>
      <c r="M24" s="227"/>
      <c r="N24" s="228"/>
      <c r="O24" s="229"/>
      <c r="P24" s="230"/>
      <c r="Q24" s="227"/>
      <c r="R24" s="225"/>
      <c r="S24" s="226"/>
      <c r="T24" s="197">
        <v>42</v>
      </c>
      <c r="U24" s="218"/>
    </row>
    <row r="25" spans="1:22" ht="32.25" customHeight="1" thickBot="1">
      <c r="A25" s="348" t="s">
        <v>27</v>
      </c>
      <c r="B25" s="349" t="s">
        <v>110</v>
      </c>
      <c r="C25" s="349"/>
      <c r="D25" s="349"/>
      <c r="E25" s="351">
        <f>SUM(E26:E28)</f>
        <v>144</v>
      </c>
      <c r="F25" s="351">
        <f t="shared" ref="F25:U25" si="5">SUM(F26:F28)</f>
        <v>12</v>
      </c>
      <c r="G25" s="351">
        <f t="shared" si="5"/>
        <v>132</v>
      </c>
      <c r="H25" s="351">
        <f t="shared" si="5"/>
        <v>76</v>
      </c>
      <c r="I25" s="351">
        <f t="shared" si="5"/>
        <v>56</v>
      </c>
      <c r="J25" s="351">
        <f t="shared" si="5"/>
        <v>0</v>
      </c>
      <c r="K25" s="351">
        <f t="shared" si="5"/>
        <v>0</v>
      </c>
      <c r="L25" s="351">
        <f t="shared" si="5"/>
        <v>0</v>
      </c>
      <c r="M25" s="351">
        <f t="shared" si="5"/>
        <v>0</v>
      </c>
      <c r="N25" s="351">
        <f t="shared" si="5"/>
        <v>0</v>
      </c>
      <c r="O25" s="351">
        <f t="shared" si="5"/>
        <v>0</v>
      </c>
      <c r="P25" s="351">
        <f t="shared" si="5"/>
        <v>96</v>
      </c>
      <c r="Q25" s="351">
        <f t="shared" si="5"/>
        <v>48</v>
      </c>
      <c r="R25" s="351">
        <f t="shared" si="5"/>
        <v>0</v>
      </c>
      <c r="S25" s="351">
        <f t="shared" si="5"/>
        <v>0</v>
      </c>
      <c r="T25" s="351">
        <f t="shared" si="5"/>
        <v>0</v>
      </c>
      <c r="U25" s="351">
        <f t="shared" si="5"/>
        <v>0</v>
      </c>
    </row>
    <row r="26" spans="1:22" ht="24.75" customHeight="1" thickBot="1">
      <c r="A26" s="62" t="s">
        <v>28</v>
      </c>
      <c r="B26" s="63" t="s">
        <v>145</v>
      </c>
      <c r="C26" s="59" t="s">
        <v>184</v>
      </c>
      <c r="D26" s="60"/>
      <c r="E26" s="51">
        <f t="shared" si="4"/>
        <v>48</v>
      </c>
      <c r="F26" s="61">
        <v>4</v>
      </c>
      <c r="G26" s="61">
        <f t="shared" ref="G26:G28" si="6">H26+I26+J26</f>
        <v>44</v>
      </c>
      <c r="H26" s="77">
        <v>24</v>
      </c>
      <c r="I26" s="64">
        <v>20</v>
      </c>
      <c r="J26" s="64"/>
      <c r="K26" s="64"/>
      <c r="L26" s="64"/>
      <c r="M26" s="138"/>
      <c r="N26" s="145"/>
      <c r="O26" s="146"/>
      <c r="P26" s="140">
        <v>48</v>
      </c>
      <c r="Q26" s="147"/>
      <c r="R26" s="152"/>
      <c r="S26" s="153"/>
      <c r="T26" s="148"/>
      <c r="U26" s="65"/>
    </row>
    <row r="27" spans="1:22" ht="33.75" customHeight="1" thickBot="1">
      <c r="A27" s="29" t="s">
        <v>29</v>
      </c>
      <c r="B27" s="30" t="s">
        <v>156</v>
      </c>
      <c r="C27" s="50" t="s">
        <v>169</v>
      </c>
      <c r="D27" s="60"/>
      <c r="E27" s="51">
        <f t="shared" si="4"/>
        <v>48</v>
      </c>
      <c r="F27" s="51">
        <v>4</v>
      </c>
      <c r="G27" s="61">
        <f t="shared" si="6"/>
        <v>44</v>
      </c>
      <c r="H27" s="78">
        <v>44</v>
      </c>
      <c r="I27" s="54"/>
      <c r="J27" s="54"/>
      <c r="K27" s="54"/>
      <c r="L27" s="64"/>
      <c r="M27" s="138"/>
      <c r="N27" s="110"/>
      <c r="O27" s="111"/>
      <c r="P27" s="106"/>
      <c r="Q27" s="116">
        <v>48</v>
      </c>
      <c r="R27" s="121"/>
      <c r="S27" s="122"/>
      <c r="T27" s="118"/>
      <c r="U27" s="55"/>
    </row>
    <row r="28" spans="1:22" ht="33" customHeight="1" thickBot="1">
      <c r="A28" s="29" t="s">
        <v>155</v>
      </c>
      <c r="B28" s="30" t="s">
        <v>193</v>
      </c>
      <c r="C28" s="48" t="s">
        <v>184</v>
      </c>
      <c r="E28" s="51">
        <f t="shared" si="4"/>
        <v>48</v>
      </c>
      <c r="F28" s="51">
        <v>4</v>
      </c>
      <c r="G28" s="61">
        <f t="shared" si="6"/>
        <v>44</v>
      </c>
      <c r="H28" s="79">
        <v>8</v>
      </c>
      <c r="I28" s="54">
        <v>36</v>
      </c>
      <c r="J28" s="54"/>
      <c r="K28" s="54"/>
      <c r="L28" s="54"/>
      <c r="M28" s="104"/>
      <c r="N28" s="110"/>
      <c r="O28" s="111"/>
      <c r="P28" s="106">
        <v>48</v>
      </c>
      <c r="Q28" s="116"/>
      <c r="R28" s="121"/>
      <c r="S28" s="122"/>
      <c r="T28" s="118"/>
      <c r="U28" s="55"/>
    </row>
    <row r="29" spans="1:22" ht="18" customHeight="1"/>
    <row r="30" spans="1:22" ht="18" customHeight="1"/>
    <row r="31" spans="1:22" ht="18" customHeight="1"/>
    <row r="32" spans="1:22" ht="18" customHeight="1"/>
    <row r="33" ht="18" customHeight="1"/>
  </sheetData>
  <mergeCells count="32">
    <mergeCell ref="A2:U2"/>
    <mergeCell ref="A4:A12"/>
    <mergeCell ref="B4:B12"/>
    <mergeCell ref="C4:D9"/>
    <mergeCell ref="E4:E12"/>
    <mergeCell ref="F4:M5"/>
    <mergeCell ref="N4:U6"/>
    <mergeCell ref="F6:F12"/>
    <mergeCell ref="T7:U7"/>
    <mergeCell ref="G8:G12"/>
    <mergeCell ref="H8:J8"/>
    <mergeCell ref="N8:N12"/>
    <mergeCell ref="O8:O12"/>
    <mergeCell ref="P8:P12"/>
    <mergeCell ref="Q8:Q12"/>
    <mergeCell ref="R8:R12"/>
    <mergeCell ref="G6:M6"/>
    <mergeCell ref="G7:J7"/>
    <mergeCell ref="P7:Q7"/>
    <mergeCell ref="R7:S7"/>
    <mergeCell ref="N7:O7"/>
    <mergeCell ref="S8:S12"/>
    <mergeCell ref="T8:T12"/>
    <mergeCell ref="U8:U12"/>
    <mergeCell ref="H9:H12"/>
    <mergeCell ref="I9:I12"/>
    <mergeCell ref="J9:J12"/>
    <mergeCell ref="C10:C12"/>
    <mergeCell ref="D10:D12"/>
    <mergeCell ref="K7:K12"/>
    <mergeCell ref="L7:L12"/>
    <mergeCell ref="M7:M12"/>
  </mergeCells>
  <conditionalFormatting sqref="H26:H27 G26:G28 G20:H24">
    <cfRule type="expression" dxfId="117" priority="84" stopIfTrue="1">
      <formula>#REF!+#REF!+H20+I20&lt;&gt;G20</formula>
    </cfRule>
  </conditionalFormatting>
  <conditionalFormatting sqref="H26:H27 G26:G28">
    <cfRule type="expression" dxfId="116" priority="83" stopIfTrue="1">
      <formula>G26&lt;&gt;#REF!+H26+I26</formula>
    </cfRule>
  </conditionalFormatting>
  <conditionalFormatting sqref="H26:H27 G26:G28 G20:H24">
    <cfRule type="expression" dxfId="115" priority="82" stopIfTrue="1">
      <formula>G20&lt;&gt;#REF!+#REF!+H20</formula>
    </cfRule>
  </conditionalFormatting>
  <conditionalFormatting sqref="H26:H27 G26:G28 G20:H24">
    <cfRule type="expression" dxfId="114" priority="81" stopIfTrue="1">
      <formula>#REF!+#REF!+H20+I20&lt;&gt;G20</formula>
    </cfRule>
  </conditionalFormatting>
  <conditionalFormatting sqref="H26:H27 G26:G28 G20:H24">
    <cfRule type="expression" dxfId="113" priority="80" stopIfTrue="1">
      <formula>G20&lt;&gt;#REF!+#REF!+H20</formula>
    </cfRule>
  </conditionalFormatting>
  <conditionalFormatting sqref="H26:H27 G26:G28">
    <cfRule type="expression" dxfId="112" priority="68" stopIfTrue="1">
      <formula>G26&lt;&gt;#REF!+H26+I26</formula>
    </cfRule>
  </conditionalFormatting>
  <conditionalFormatting sqref="H26:H27 G26:G28">
    <cfRule type="expression" dxfId="111" priority="51" stopIfTrue="1">
      <formula>G26&lt;&gt;#REF!+H26+I26</formula>
    </cfRule>
  </conditionalFormatting>
  <conditionalFormatting sqref="H26:H27 G26:G28">
    <cfRule type="expression" dxfId="110" priority="36" stopIfTrue="1">
      <formula>G26&lt;&gt;#REF!+H26+I26</formula>
    </cfRule>
  </conditionalFormatting>
  <pageMargins left="0.39370078740157483" right="0.23622047244094491" top="0.39370078740157483" bottom="0.2755905511811023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4" zoomScale="60" zoomScaleNormal="70" workbookViewId="0">
      <pane ySplit="15" topLeftCell="A19" activePane="bottomLeft" state="frozen"/>
      <selection activeCell="A4" sqref="A4"/>
      <selection pane="bottomLeft" activeCell="AE29" sqref="AE29"/>
    </sheetView>
  </sheetViews>
  <sheetFormatPr defaultRowHeight="12.75"/>
  <cols>
    <col min="1" max="1" width="10.85546875" style="1" customWidth="1"/>
    <col min="2" max="2" width="44.7109375" style="1" customWidth="1"/>
    <col min="3" max="3" width="7" style="1" customWidth="1"/>
    <col min="4" max="4" width="6.85546875" style="1" customWidth="1"/>
    <col min="5" max="5" width="7.140625" style="1" customWidth="1"/>
    <col min="6" max="6" width="6.42578125" style="1" customWidth="1"/>
    <col min="7" max="7" width="8" style="1" customWidth="1"/>
    <col min="8" max="13" width="6.7109375" style="1" customWidth="1"/>
    <col min="14" max="15" width="7.5703125" style="1" customWidth="1"/>
    <col min="16" max="21" width="7.5703125" style="4" customWidth="1"/>
    <col min="22" max="16384" width="9.140625" style="1"/>
  </cols>
  <sheetData>
    <row r="1" spans="1:21" ht="16.5" customHeight="1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22"/>
    </row>
    <row r="2" spans="1:21" ht="15.75" customHeight="1">
      <c r="A2" s="414" t="s">
        <v>17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6"/>
    </row>
    <row r="3" spans="1:21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3"/>
    </row>
    <row r="4" spans="1:21" ht="15" customHeight="1" thickBot="1">
      <c r="A4" s="417" t="s">
        <v>1</v>
      </c>
      <c r="B4" s="418" t="s">
        <v>18</v>
      </c>
      <c r="C4" s="382" t="s">
        <v>19</v>
      </c>
      <c r="D4" s="381"/>
      <c r="E4" s="388" t="s">
        <v>133</v>
      </c>
      <c r="F4" s="437" t="s">
        <v>134</v>
      </c>
      <c r="G4" s="437"/>
      <c r="H4" s="437"/>
      <c r="I4" s="437"/>
      <c r="J4" s="437"/>
      <c r="K4" s="437"/>
      <c r="L4" s="437"/>
      <c r="M4" s="437"/>
      <c r="N4" s="427" t="s">
        <v>144</v>
      </c>
      <c r="O4" s="428"/>
      <c r="P4" s="428"/>
      <c r="Q4" s="428"/>
      <c r="R4" s="428"/>
      <c r="S4" s="428"/>
      <c r="T4" s="428"/>
      <c r="U4" s="429"/>
    </row>
    <row r="5" spans="1:21" ht="15" customHeight="1" thickBot="1">
      <c r="A5" s="417"/>
      <c r="B5" s="419"/>
      <c r="C5" s="382"/>
      <c r="D5" s="381"/>
      <c r="E5" s="389"/>
      <c r="F5" s="438"/>
      <c r="G5" s="438"/>
      <c r="H5" s="438"/>
      <c r="I5" s="438"/>
      <c r="J5" s="438"/>
      <c r="K5" s="438"/>
      <c r="L5" s="438"/>
      <c r="M5" s="438"/>
      <c r="N5" s="430"/>
      <c r="O5" s="431"/>
      <c r="P5" s="431"/>
      <c r="Q5" s="431"/>
      <c r="R5" s="431"/>
      <c r="S5" s="431"/>
      <c r="T5" s="431"/>
      <c r="U5" s="432"/>
    </row>
    <row r="6" spans="1:21" ht="15" customHeight="1" thickBot="1">
      <c r="A6" s="417"/>
      <c r="B6" s="419"/>
      <c r="C6" s="382"/>
      <c r="D6" s="381"/>
      <c r="E6" s="389"/>
      <c r="F6" s="383" t="s">
        <v>135</v>
      </c>
      <c r="G6" s="386" t="s">
        <v>136</v>
      </c>
      <c r="H6" s="387"/>
      <c r="I6" s="387"/>
      <c r="J6" s="387"/>
      <c r="K6" s="387"/>
      <c r="L6" s="387"/>
      <c r="M6" s="387"/>
      <c r="N6" s="433"/>
      <c r="O6" s="434"/>
      <c r="P6" s="434"/>
      <c r="Q6" s="434"/>
      <c r="R6" s="434"/>
      <c r="S6" s="434"/>
      <c r="T6" s="434"/>
      <c r="U6" s="435"/>
    </row>
    <row r="7" spans="1:21" ht="15" customHeight="1" thickBot="1">
      <c r="A7" s="417"/>
      <c r="B7" s="419"/>
      <c r="C7" s="382"/>
      <c r="D7" s="381"/>
      <c r="E7" s="389"/>
      <c r="F7" s="384"/>
      <c r="G7" s="398" t="s">
        <v>139</v>
      </c>
      <c r="H7" s="399"/>
      <c r="I7" s="399"/>
      <c r="J7" s="400"/>
      <c r="K7" s="391" t="s">
        <v>137</v>
      </c>
      <c r="L7" s="395" t="s">
        <v>138</v>
      </c>
      <c r="M7" s="395" t="s">
        <v>11</v>
      </c>
      <c r="N7" s="404" t="s">
        <v>14</v>
      </c>
      <c r="O7" s="404"/>
      <c r="P7" s="421" t="s">
        <v>15</v>
      </c>
      <c r="Q7" s="426"/>
      <c r="R7" s="421" t="s">
        <v>16</v>
      </c>
      <c r="S7" s="426"/>
      <c r="T7" s="421" t="s">
        <v>71</v>
      </c>
      <c r="U7" s="422"/>
    </row>
    <row r="8" spans="1:21" ht="28.5" customHeight="1" thickBot="1">
      <c r="A8" s="417"/>
      <c r="B8" s="419"/>
      <c r="C8" s="382"/>
      <c r="D8" s="381"/>
      <c r="E8" s="389"/>
      <c r="F8" s="384"/>
      <c r="G8" s="436" t="s">
        <v>140</v>
      </c>
      <c r="H8" s="401" t="s">
        <v>141</v>
      </c>
      <c r="I8" s="401"/>
      <c r="J8" s="401"/>
      <c r="K8" s="392"/>
      <c r="L8" s="396"/>
      <c r="M8" s="396"/>
      <c r="N8" s="405" t="s">
        <v>151</v>
      </c>
      <c r="O8" s="408" t="s">
        <v>152</v>
      </c>
      <c r="P8" s="411" t="s">
        <v>64</v>
      </c>
      <c r="Q8" s="408" t="s">
        <v>162</v>
      </c>
      <c r="R8" s="411" t="s">
        <v>77</v>
      </c>
      <c r="S8" s="408" t="s">
        <v>163</v>
      </c>
      <c r="T8" s="411" t="s">
        <v>119</v>
      </c>
      <c r="U8" s="408" t="s">
        <v>120</v>
      </c>
    </row>
    <row r="9" spans="1:21" ht="15" customHeight="1" thickBot="1">
      <c r="A9" s="417"/>
      <c r="B9" s="419"/>
      <c r="C9" s="382"/>
      <c r="D9" s="381"/>
      <c r="E9" s="389"/>
      <c r="F9" s="384"/>
      <c r="G9" s="393"/>
      <c r="H9" s="423" t="s">
        <v>142</v>
      </c>
      <c r="I9" s="402" t="s">
        <v>63</v>
      </c>
      <c r="J9" s="402" t="s">
        <v>143</v>
      </c>
      <c r="K9" s="393"/>
      <c r="L9" s="396"/>
      <c r="M9" s="396"/>
      <c r="N9" s="406"/>
      <c r="O9" s="409"/>
      <c r="P9" s="412"/>
      <c r="Q9" s="409"/>
      <c r="R9" s="412"/>
      <c r="S9" s="409"/>
      <c r="T9" s="412"/>
      <c r="U9" s="409"/>
    </row>
    <row r="10" spans="1:21" ht="17.25" customHeight="1" thickBot="1">
      <c r="A10" s="417"/>
      <c r="B10" s="419"/>
      <c r="C10" s="380" t="s">
        <v>131</v>
      </c>
      <c r="D10" s="381" t="s">
        <v>132</v>
      </c>
      <c r="E10" s="389"/>
      <c r="F10" s="384"/>
      <c r="G10" s="393"/>
      <c r="H10" s="424"/>
      <c r="I10" s="403"/>
      <c r="J10" s="403"/>
      <c r="K10" s="393"/>
      <c r="L10" s="396"/>
      <c r="M10" s="396"/>
      <c r="N10" s="406"/>
      <c r="O10" s="409"/>
      <c r="P10" s="412"/>
      <c r="Q10" s="409"/>
      <c r="R10" s="412"/>
      <c r="S10" s="409"/>
      <c r="T10" s="412"/>
      <c r="U10" s="409"/>
    </row>
    <row r="11" spans="1:21" ht="15.75" customHeight="1" thickBot="1">
      <c r="A11" s="417"/>
      <c r="B11" s="419"/>
      <c r="C11" s="380"/>
      <c r="D11" s="381"/>
      <c r="E11" s="389"/>
      <c r="F11" s="384"/>
      <c r="G11" s="393"/>
      <c r="H11" s="424"/>
      <c r="I11" s="403"/>
      <c r="J11" s="403"/>
      <c r="K11" s="393"/>
      <c r="L11" s="396"/>
      <c r="M11" s="396"/>
      <c r="N11" s="406"/>
      <c r="O11" s="409"/>
      <c r="P11" s="412"/>
      <c r="Q11" s="409"/>
      <c r="R11" s="412"/>
      <c r="S11" s="409"/>
      <c r="T11" s="412"/>
      <c r="U11" s="409"/>
    </row>
    <row r="12" spans="1:21" ht="79.5" customHeight="1" thickBot="1">
      <c r="A12" s="417"/>
      <c r="B12" s="420"/>
      <c r="C12" s="380"/>
      <c r="D12" s="381"/>
      <c r="E12" s="390"/>
      <c r="F12" s="385"/>
      <c r="G12" s="394"/>
      <c r="H12" s="425"/>
      <c r="I12" s="403"/>
      <c r="J12" s="403"/>
      <c r="K12" s="394"/>
      <c r="L12" s="397"/>
      <c r="M12" s="397"/>
      <c r="N12" s="407"/>
      <c r="O12" s="410"/>
      <c r="P12" s="413"/>
      <c r="Q12" s="410"/>
      <c r="R12" s="413"/>
      <c r="S12" s="410"/>
      <c r="T12" s="413"/>
      <c r="U12" s="410"/>
    </row>
    <row r="13" spans="1:21" s="4" customFormat="1" ht="18" customHeight="1" thickBot="1">
      <c r="A13" s="15">
        <v>1</v>
      </c>
      <c r="B13" s="16">
        <v>2</v>
      </c>
      <c r="C13" s="15">
        <v>3</v>
      </c>
      <c r="D13" s="16">
        <v>4</v>
      </c>
      <c r="E13" s="15">
        <v>5</v>
      </c>
      <c r="F13" s="16">
        <v>6</v>
      </c>
      <c r="G13" s="15">
        <v>7</v>
      </c>
      <c r="H13" s="16">
        <v>8</v>
      </c>
      <c r="I13" s="15">
        <v>9</v>
      </c>
      <c r="J13" s="16">
        <v>10</v>
      </c>
      <c r="K13" s="15">
        <v>11</v>
      </c>
      <c r="L13" s="16">
        <v>12</v>
      </c>
      <c r="M13" s="15">
        <v>13</v>
      </c>
      <c r="N13" s="16">
        <v>14</v>
      </c>
      <c r="O13" s="15">
        <v>15</v>
      </c>
      <c r="P13" s="16">
        <v>16</v>
      </c>
      <c r="Q13" s="15">
        <v>17</v>
      </c>
      <c r="R13" s="16">
        <v>18</v>
      </c>
      <c r="S13" s="15">
        <v>19</v>
      </c>
      <c r="T13" s="16">
        <v>20</v>
      </c>
      <c r="U13" s="15">
        <v>21</v>
      </c>
    </row>
    <row r="14" spans="1:21" ht="13.5" hidden="1" customHeight="1" thickBot="1">
      <c r="A14" s="17"/>
      <c r="B14" s="18"/>
      <c r="C14" s="3"/>
      <c r="D14" s="3"/>
      <c r="E14" s="47"/>
      <c r="F14" s="3"/>
      <c r="G14" s="32"/>
      <c r="H14" s="24"/>
      <c r="I14" s="18"/>
      <c r="J14" s="3"/>
      <c r="K14" s="3"/>
      <c r="L14" s="3"/>
      <c r="M14" s="35"/>
      <c r="N14" s="25"/>
      <c r="O14" s="18"/>
      <c r="P14" s="19"/>
      <c r="Q14" s="20"/>
      <c r="R14" s="19"/>
      <c r="S14" s="20"/>
      <c r="T14" s="19"/>
      <c r="U14" s="21"/>
    </row>
    <row r="15" spans="1:21" ht="13.5" hidden="1" customHeight="1" thickBot="1">
      <c r="A15" s="17"/>
      <c r="B15" s="18"/>
      <c r="C15" s="3"/>
      <c r="D15" s="3"/>
      <c r="E15" s="47"/>
      <c r="F15" s="3"/>
      <c r="G15" s="32"/>
      <c r="H15" s="24"/>
      <c r="I15" s="18"/>
      <c r="J15" s="3"/>
      <c r="K15" s="3"/>
      <c r="L15" s="3"/>
      <c r="M15" s="35"/>
      <c r="N15" s="25"/>
      <c r="O15" s="18"/>
      <c r="P15" s="19"/>
      <c r="Q15" s="20"/>
      <c r="R15" s="19"/>
      <c r="S15" s="20"/>
      <c r="T15" s="19"/>
      <c r="U15" s="21"/>
    </row>
    <row r="16" spans="1:21" ht="13.5" hidden="1" customHeight="1" thickBot="1">
      <c r="A16" s="17"/>
      <c r="B16" s="18"/>
      <c r="C16" s="3"/>
      <c r="D16" s="3"/>
      <c r="E16" s="47"/>
      <c r="F16" s="3"/>
      <c r="G16" s="32"/>
      <c r="H16" s="24"/>
      <c r="I16" s="18"/>
      <c r="J16" s="3"/>
      <c r="K16" s="3"/>
      <c r="L16" s="3"/>
      <c r="M16" s="35"/>
      <c r="N16" s="25"/>
      <c r="O16" s="18"/>
      <c r="P16" s="19"/>
      <c r="Q16" s="20"/>
      <c r="R16" s="19"/>
      <c r="S16" s="20"/>
      <c r="T16" s="19"/>
      <c r="U16" s="21"/>
    </row>
    <row r="17" spans="1:21" ht="13.5" hidden="1" customHeight="1" thickBot="1">
      <c r="A17" s="17"/>
      <c r="B17" s="18"/>
      <c r="C17" s="3"/>
      <c r="D17" s="3"/>
      <c r="E17" s="47"/>
      <c r="F17" s="3"/>
      <c r="G17" s="32"/>
      <c r="H17" s="24"/>
      <c r="I17" s="18"/>
      <c r="J17" s="3"/>
      <c r="K17" s="3"/>
      <c r="L17" s="3"/>
      <c r="M17" s="35"/>
      <c r="N17" s="25"/>
      <c r="O17" s="18"/>
      <c r="P17" s="19"/>
      <c r="Q17" s="20"/>
      <c r="R17" s="19"/>
      <c r="S17" s="20"/>
      <c r="T17" s="19"/>
      <c r="U17" s="21"/>
    </row>
    <row r="18" spans="1:21" ht="13.5" hidden="1" customHeight="1" thickBot="1">
      <c r="A18" s="17"/>
      <c r="B18" s="18"/>
      <c r="C18" s="3"/>
      <c r="D18" s="3"/>
      <c r="E18" s="49"/>
      <c r="F18" s="3"/>
      <c r="G18" s="32"/>
      <c r="H18" s="24"/>
      <c r="I18" s="18"/>
      <c r="J18" s="3"/>
      <c r="K18" s="3"/>
      <c r="L18" s="3"/>
      <c r="M18" s="35"/>
      <c r="N18" s="25"/>
      <c r="O18" s="18"/>
      <c r="P18" s="19"/>
      <c r="Q18" s="20"/>
      <c r="R18" s="19"/>
      <c r="S18" s="20"/>
      <c r="T18" s="19"/>
      <c r="U18" s="21"/>
    </row>
    <row r="19" spans="1:21" s="5" customFormat="1" ht="45" customHeight="1">
      <c r="A19" s="303" t="s">
        <v>32</v>
      </c>
      <c r="B19" s="304" t="s">
        <v>111</v>
      </c>
      <c r="C19" s="305" t="s">
        <v>260</v>
      </c>
      <c r="D19" s="306" t="s">
        <v>259</v>
      </c>
      <c r="E19" s="307">
        <f>SUM(E20:E40)</f>
        <v>1392</v>
      </c>
      <c r="F19" s="307">
        <f t="shared" ref="F19:U19" si="0">SUM(F20:F40)</f>
        <v>115</v>
      </c>
      <c r="G19" s="307">
        <f t="shared" si="0"/>
        <v>1277</v>
      </c>
      <c r="H19" s="307">
        <f t="shared" si="0"/>
        <v>751</v>
      </c>
      <c r="I19" s="307">
        <f t="shared" si="0"/>
        <v>526</v>
      </c>
      <c r="J19" s="307">
        <f t="shared" si="0"/>
        <v>0</v>
      </c>
      <c r="K19" s="307">
        <f t="shared" si="0"/>
        <v>0</v>
      </c>
      <c r="L19" s="307">
        <f t="shared" si="0"/>
        <v>0</v>
      </c>
      <c r="M19" s="307">
        <f t="shared" si="0"/>
        <v>0</v>
      </c>
      <c r="N19" s="307">
        <f t="shared" si="0"/>
        <v>0</v>
      </c>
      <c r="O19" s="307">
        <f t="shared" si="0"/>
        <v>0</v>
      </c>
      <c r="P19" s="307">
        <f t="shared" si="0"/>
        <v>368</v>
      </c>
      <c r="Q19" s="307">
        <f t="shared" si="0"/>
        <v>266</v>
      </c>
      <c r="R19" s="307">
        <f t="shared" si="0"/>
        <v>48</v>
      </c>
      <c r="S19" s="307">
        <f t="shared" si="0"/>
        <v>380</v>
      </c>
      <c r="T19" s="307">
        <f t="shared" si="0"/>
        <v>190</v>
      </c>
      <c r="U19" s="307">
        <f t="shared" si="0"/>
        <v>140</v>
      </c>
    </row>
    <row r="20" spans="1:21" ht="24" customHeight="1">
      <c r="A20" s="82" t="s">
        <v>34</v>
      </c>
      <c r="B20" s="158" t="s">
        <v>194</v>
      </c>
      <c r="C20" s="159"/>
      <c r="D20" s="155" t="s">
        <v>158</v>
      </c>
      <c r="E20" s="108">
        <f>SUM(F20:G20,K20:M20)</f>
        <v>64</v>
      </c>
      <c r="F20" s="109">
        <v>6</v>
      </c>
      <c r="G20" s="164">
        <f>H20+I20+J20</f>
        <v>58</v>
      </c>
      <c r="H20" s="132">
        <f>SUM(P20:U20)-I20-J20-F20</f>
        <v>4</v>
      </c>
      <c r="I20" s="51">
        <v>54</v>
      </c>
      <c r="J20" s="51"/>
      <c r="K20" s="51"/>
      <c r="L20" s="51"/>
      <c r="M20" s="109"/>
      <c r="N20" s="89"/>
      <c r="O20" s="103"/>
      <c r="P20" s="119">
        <v>64</v>
      </c>
      <c r="Q20" s="120"/>
      <c r="R20" s="106"/>
      <c r="S20" s="116"/>
      <c r="T20" s="119"/>
      <c r="U20" s="120"/>
    </row>
    <row r="21" spans="1:21" ht="24.75" customHeight="1">
      <c r="A21" s="82" t="s">
        <v>35</v>
      </c>
      <c r="B21" s="158" t="s">
        <v>195</v>
      </c>
      <c r="C21" s="159" t="s">
        <v>184</v>
      </c>
      <c r="D21" s="155"/>
      <c r="E21" s="108">
        <f t="shared" ref="E21:E40" si="1">SUM(F21:G21,K21:M21)</f>
        <v>64</v>
      </c>
      <c r="F21" s="109">
        <v>6</v>
      </c>
      <c r="G21" s="164">
        <f>H21+I21+J21</f>
        <v>58</v>
      </c>
      <c r="H21" s="132">
        <f t="shared" ref="H21:H40" si="2">SUM(P21:U21)-I21-J21-F21</f>
        <v>38</v>
      </c>
      <c r="I21" s="51">
        <v>20</v>
      </c>
      <c r="J21" s="51"/>
      <c r="K21" s="51"/>
      <c r="L21" s="51"/>
      <c r="M21" s="109"/>
      <c r="N21" s="89"/>
      <c r="O21" s="103"/>
      <c r="P21" s="119">
        <v>64</v>
      </c>
      <c r="Q21" s="120"/>
      <c r="R21" s="106"/>
      <c r="S21" s="116"/>
      <c r="T21" s="119"/>
      <c r="U21" s="120"/>
    </row>
    <row r="22" spans="1:21" ht="23.25" customHeight="1">
      <c r="A22" s="82" t="s">
        <v>36</v>
      </c>
      <c r="B22" s="158" t="s">
        <v>196</v>
      </c>
      <c r="C22" s="160" t="s">
        <v>176</v>
      </c>
      <c r="D22" s="155"/>
      <c r="E22" s="108">
        <f t="shared" si="1"/>
        <v>48</v>
      </c>
      <c r="F22" s="109">
        <v>4</v>
      </c>
      <c r="G22" s="164">
        <f t="shared" ref="G22:G40" si="3">H22+I22+J22</f>
        <v>44</v>
      </c>
      <c r="H22" s="132">
        <f t="shared" si="2"/>
        <v>34</v>
      </c>
      <c r="I22" s="51">
        <v>10</v>
      </c>
      <c r="J22" s="51"/>
      <c r="K22" s="51"/>
      <c r="L22" s="51"/>
      <c r="M22" s="109"/>
      <c r="N22" s="89"/>
      <c r="O22" s="103"/>
      <c r="P22" s="119"/>
      <c r="Q22" s="120"/>
      <c r="R22" s="106">
        <v>48</v>
      </c>
      <c r="S22" s="116"/>
      <c r="T22" s="119"/>
      <c r="U22" s="120"/>
    </row>
    <row r="23" spans="1:21" ht="28.15" customHeight="1">
      <c r="A23" s="82" t="s">
        <v>37</v>
      </c>
      <c r="B23" s="158" t="s">
        <v>197</v>
      </c>
      <c r="C23" s="161"/>
      <c r="D23" s="155" t="s">
        <v>158</v>
      </c>
      <c r="E23" s="108">
        <f t="shared" si="1"/>
        <v>128</v>
      </c>
      <c r="F23" s="109">
        <v>10</v>
      </c>
      <c r="G23" s="164">
        <f t="shared" si="3"/>
        <v>118</v>
      </c>
      <c r="H23" s="132">
        <f t="shared" si="2"/>
        <v>58</v>
      </c>
      <c r="I23" s="51">
        <v>60</v>
      </c>
      <c r="J23" s="51"/>
      <c r="K23" s="51"/>
      <c r="L23" s="51"/>
      <c r="M23" s="109"/>
      <c r="N23" s="89"/>
      <c r="O23" s="103"/>
      <c r="P23" s="119">
        <v>128</v>
      </c>
      <c r="Q23" s="120"/>
      <c r="R23" s="106"/>
      <c r="S23" s="116"/>
      <c r="T23" s="119"/>
      <c r="U23" s="120"/>
    </row>
    <row r="24" spans="1:21" ht="18" customHeight="1">
      <c r="A24" s="82" t="s">
        <v>38</v>
      </c>
      <c r="B24" s="158" t="s">
        <v>198</v>
      </c>
      <c r="C24" s="161"/>
      <c r="D24" s="155" t="s">
        <v>166</v>
      </c>
      <c r="E24" s="108">
        <f t="shared" si="1"/>
        <v>128</v>
      </c>
      <c r="F24" s="109">
        <v>10</v>
      </c>
      <c r="G24" s="164">
        <f t="shared" si="3"/>
        <v>118</v>
      </c>
      <c r="H24" s="132">
        <f t="shared" si="2"/>
        <v>28</v>
      </c>
      <c r="I24" s="51">
        <v>90</v>
      </c>
      <c r="J24" s="51"/>
      <c r="K24" s="51"/>
      <c r="L24" s="51"/>
      <c r="M24" s="109"/>
      <c r="N24" s="89"/>
      <c r="O24" s="103"/>
      <c r="P24" s="119">
        <v>64</v>
      </c>
      <c r="Q24" s="120">
        <v>64</v>
      </c>
      <c r="R24" s="106"/>
      <c r="S24" s="116"/>
      <c r="T24" s="119"/>
      <c r="U24" s="120"/>
    </row>
    <row r="25" spans="1:21" ht="19.5" customHeight="1">
      <c r="A25" s="82" t="s">
        <v>39</v>
      </c>
      <c r="B25" s="158" t="s">
        <v>199</v>
      </c>
      <c r="C25" s="161"/>
      <c r="D25" s="155" t="s">
        <v>158</v>
      </c>
      <c r="E25" s="108">
        <f t="shared" si="1"/>
        <v>48</v>
      </c>
      <c r="F25" s="109">
        <v>4</v>
      </c>
      <c r="G25" s="164">
        <f t="shared" si="3"/>
        <v>44</v>
      </c>
      <c r="H25" s="132">
        <f t="shared" si="2"/>
        <v>28</v>
      </c>
      <c r="I25" s="54">
        <v>16</v>
      </c>
      <c r="J25" s="54"/>
      <c r="K25" s="54"/>
      <c r="L25" s="54"/>
      <c r="M25" s="111"/>
      <c r="N25" s="156"/>
      <c r="O25" s="104"/>
      <c r="P25" s="119">
        <v>48</v>
      </c>
      <c r="Q25" s="120"/>
      <c r="R25" s="106"/>
      <c r="S25" s="116"/>
      <c r="T25" s="119"/>
      <c r="U25" s="120"/>
    </row>
    <row r="26" spans="1:21" ht="32.25" customHeight="1">
      <c r="A26" s="82" t="s">
        <v>40</v>
      </c>
      <c r="B26" s="158" t="s">
        <v>200</v>
      </c>
      <c r="C26" s="160"/>
      <c r="D26" s="155" t="s">
        <v>159</v>
      </c>
      <c r="E26" s="108">
        <f t="shared" si="1"/>
        <v>70</v>
      </c>
      <c r="F26" s="109">
        <v>6</v>
      </c>
      <c r="G26" s="164">
        <f t="shared" si="3"/>
        <v>64</v>
      </c>
      <c r="H26" s="132">
        <f t="shared" si="2"/>
        <v>44</v>
      </c>
      <c r="I26" s="54">
        <v>20</v>
      </c>
      <c r="J26" s="54"/>
      <c r="K26" s="54"/>
      <c r="L26" s="54"/>
      <c r="M26" s="111"/>
      <c r="N26" s="156"/>
      <c r="O26" s="104"/>
      <c r="P26" s="119"/>
      <c r="Q26" s="120"/>
      <c r="R26" s="118"/>
      <c r="S26" s="157"/>
      <c r="T26" s="121">
        <v>70</v>
      </c>
      <c r="U26" s="122"/>
    </row>
    <row r="27" spans="1:21" ht="32.25" customHeight="1">
      <c r="A27" s="82" t="s">
        <v>41</v>
      </c>
      <c r="B27" s="158" t="s">
        <v>201</v>
      </c>
      <c r="C27" s="160" t="s">
        <v>217</v>
      </c>
      <c r="D27" s="155"/>
      <c r="E27" s="108">
        <f t="shared" si="1"/>
        <v>84</v>
      </c>
      <c r="F27" s="109">
        <v>8</v>
      </c>
      <c r="G27" s="164">
        <f t="shared" si="3"/>
        <v>76</v>
      </c>
      <c r="H27" s="132">
        <f t="shared" si="2"/>
        <v>52</v>
      </c>
      <c r="I27" s="54">
        <v>24</v>
      </c>
      <c r="J27" s="54"/>
      <c r="K27" s="54"/>
      <c r="L27" s="54"/>
      <c r="M27" s="111"/>
      <c r="N27" s="156"/>
      <c r="O27" s="104"/>
      <c r="P27" s="119"/>
      <c r="Q27" s="120">
        <v>84</v>
      </c>
      <c r="R27" s="118"/>
      <c r="S27" s="157"/>
      <c r="T27" s="121"/>
      <c r="U27" s="122"/>
    </row>
    <row r="28" spans="1:21" ht="32.25" customHeight="1">
      <c r="A28" s="82" t="s">
        <v>157</v>
      </c>
      <c r="B28" s="158" t="s">
        <v>202</v>
      </c>
      <c r="C28" s="160" t="s">
        <v>217</v>
      </c>
      <c r="D28" s="155"/>
      <c r="E28" s="108">
        <f t="shared" si="1"/>
        <v>76</v>
      </c>
      <c r="F28" s="109">
        <v>6</v>
      </c>
      <c r="G28" s="164">
        <f t="shared" si="3"/>
        <v>70</v>
      </c>
      <c r="H28" s="132">
        <f t="shared" si="2"/>
        <v>30</v>
      </c>
      <c r="I28" s="54">
        <v>40</v>
      </c>
      <c r="J28" s="54"/>
      <c r="K28" s="54"/>
      <c r="L28" s="54"/>
      <c r="M28" s="111"/>
      <c r="N28" s="156"/>
      <c r="O28" s="104"/>
      <c r="P28" s="119"/>
      <c r="Q28" s="120">
        <v>76</v>
      </c>
      <c r="R28" s="118"/>
      <c r="S28" s="157"/>
      <c r="T28" s="121"/>
      <c r="U28" s="122"/>
    </row>
    <row r="29" spans="1:21" ht="33" customHeight="1">
      <c r="A29" s="82" t="s">
        <v>42</v>
      </c>
      <c r="B29" s="158" t="s">
        <v>203</v>
      </c>
      <c r="C29" s="160"/>
      <c r="D29" s="155" t="s">
        <v>173</v>
      </c>
      <c r="E29" s="108">
        <f t="shared" si="1"/>
        <v>76</v>
      </c>
      <c r="F29" s="109">
        <v>6</v>
      </c>
      <c r="G29" s="164">
        <f t="shared" si="3"/>
        <v>70</v>
      </c>
      <c r="H29" s="132">
        <f t="shared" si="2"/>
        <v>46</v>
      </c>
      <c r="I29" s="54">
        <v>24</v>
      </c>
      <c r="J29" s="54"/>
      <c r="K29" s="54"/>
      <c r="L29" s="54"/>
      <c r="M29" s="111"/>
      <c r="N29" s="156"/>
      <c r="O29" s="104"/>
      <c r="P29" s="119"/>
      <c r="Q29" s="120"/>
      <c r="R29" s="118"/>
      <c r="S29" s="157">
        <v>76</v>
      </c>
      <c r="T29" s="121"/>
      <c r="U29" s="122"/>
    </row>
    <row r="30" spans="1:21" ht="32.25" customHeight="1">
      <c r="A30" s="82" t="s">
        <v>43</v>
      </c>
      <c r="B30" s="158" t="s">
        <v>204</v>
      </c>
      <c r="C30" s="160"/>
      <c r="D30" s="155" t="s">
        <v>227</v>
      </c>
      <c r="E30" s="108">
        <f t="shared" si="1"/>
        <v>76</v>
      </c>
      <c r="F30" s="109">
        <v>6</v>
      </c>
      <c r="G30" s="164">
        <f t="shared" si="3"/>
        <v>70</v>
      </c>
      <c r="H30" s="132">
        <f t="shared" si="2"/>
        <v>50</v>
      </c>
      <c r="I30" s="54">
        <v>20</v>
      </c>
      <c r="J30" s="54"/>
      <c r="K30" s="54"/>
      <c r="L30" s="54"/>
      <c r="M30" s="111"/>
      <c r="N30" s="156"/>
      <c r="O30" s="104"/>
      <c r="P30" s="119"/>
      <c r="Q30" s="120"/>
      <c r="R30" s="118"/>
      <c r="S30" s="157">
        <v>76</v>
      </c>
      <c r="T30" s="121"/>
      <c r="U30" s="122"/>
    </row>
    <row r="31" spans="1:21" ht="32.25" customHeight="1">
      <c r="A31" s="82" t="s">
        <v>170</v>
      </c>
      <c r="B31" s="158" t="s">
        <v>205</v>
      </c>
      <c r="C31" s="160" t="s">
        <v>169</v>
      </c>
      <c r="D31" s="155"/>
      <c r="E31" s="108">
        <f t="shared" si="1"/>
        <v>42</v>
      </c>
      <c r="F31" s="109">
        <v>4</v>
      </c>
      <c r="G31" s="164">
        <f t="shared" si="3"/>
        <v>38</v>
      </c>
      <c r="H31" s="132">
        <f t="shared" si="2"/>
        <v>28</v>
      </c>
      <c r="I31" s="54">
        <v>10</v>
      </c>
      <c r="J31" s="54"/>
      <c r="K31" s="54"/>
      <c r="L31" s="54"/>
      <c r="M31" s="111"/>
      <c r="N31" s="156"/>
      <c r="O31" s="104"/>
      <c r="P31" s="119"/>
      <c r="Q31" s="120">
        <v>42</v>
      </c>
      <c r="R31" s="118"/>
      <c r="S31" s="157"/>
      <c r="T31" s="121"/>
      <c r="U31" s="122"/>
    </row>
    <row r="32" spans="1:21" ht="19.5" customHeight="1">
      <c r="A32" s="82" t="s">
        <v>172</v>
      </c>
      <c r="B32" s="158" t="s">
        <v>206</v>
      </c>
      <c r="C32" s="160" t="s">
        <v>168</v>
      </c>
      <c r="D32" s="155"/>
      <c r="E32" s="108">
        <f t="shared" si="1"/>
        <v>74</v>
      </c>
      <c r="F32" s="109">
        <v>6</v>
      </c>
      <c r="G32" s="164">
        <f t="shared" si="3"/>
        <v>68</v>
      </c>
      <c r="H32" s="132">
        <f t="shared" si="2"/>
        <v>46</v>
      </c>
      <c r="I32" s="54">
        <v>22</v>
      </c>
      <c r="J32" s="54"/>
      <c r="K32" s="54"/>
      <c r="L32" s="54"/>
      <c r="M32" s="111"/>
      <c r="N32" s="156"/>
      <c r="O32" s="104"/>
      <c r="P32" s="119"/>
      <c r="Q32" s="120"/>
      <c r="R32" s="118"/>
      <c r="S32" s="157">
        <v>74</v>
      </c>
      <c r="T32" s="121"/>
      <c r="U32" s="122"/>
    </row>
    <row r="33" spans="1:25" ht="15.75" customHeight="1">
      <c r="A33" s="82" t="s">
        <v>112</v>
      </c>
      <c r="B33" s="158" t="s">
        <v>207</v>
      </c>
      <c r="C33" s="160" t="s">
        <v>174</v>
      </c>
      <c r="D33" s="155"/>
      <c r="E33" s="108">
        <f t="shared" si="1"/>
        <v>36</v>
      </c>
      <c r="F33" s="109">
        <v>2</v>
      </c>
      <c r="G33" s="164">
        <f t="shared" si="3"/>
        <v>34</v>
      </c>
      <c r="H33" s="132">
        <f t="shared" si="2"/>
        <v>26</v>
      </c>
      <c r="I33" s="54">
        <v>8</v>
      </c>
      <c r="J33" s="54"/>
      <c r="K33" s="54"/>
      <c r="L33" s="54"/>
      <c r="M33" s="111"/>
      <c r="N33" s="156"/>
      <c r="O33" s="104"/>
      <c r="P33" s="119"/>
      <c r="Q33" s="120"/>
      <c r="R33" s="118"/>
      <c r="S33" s="157"/>
      <c r="T33" s="121">
        <v>36</v>
      </c>
      <c r="U33" s="122"/>
    </row>
    <row r="34" spans="1:25" ht="32.25" customHeight="1">
      <c r="A34" s="82" t="s">
        <v>113</v>
      </c>
      <c r="B34" s="158" t="s">
        <v>208</v>
      </c>
      <c r="C34" s="160" t="s">
        <v>171</v>
      </c>
      <c r="D34" s="155"/>
      <c r="E34" s="108">
        <f t="shared" si="1"/>
        <v>80</v>
      </c>
      <c r="F34" s="109">
        <v>6</v>
      </c>
      <c r="G34" s="164">
        <f t="shared" si="3"/>
        <v>74</v>
      </c>
      <c r="H34" s="132">
        <f t="shared" si="2"/>
        <v>62</v>
      </c>
      <c r="I34" s="54">
        <v>12</v>
      </c>
      <c r="J34" s="54"/>
      <c r="K34" s="54"/>
      <c r="L34" s="54"/>
      <c r="M34" s="111"/>
      <c r="N34" s="156"/>
      <c r="O34" s="104"/>
      <c r="P34" s="119"/>
      <c r="Q34" s="120"/>
      <c r="R34" s="118"/>
      <c r="S34" s="157"/>
      <c r="T34" s="121"/>
      <c r="U34" s="122">
        <v>80</v>
      </c>
    </row>
    <row r="35" spans="1:25" ht="20.25" customHeight="1">
      <c r="A35" s="82" t="s">
        <v>114</v>
      </c>
      <c r="B35" s="158" t="s">
        <v>69</v>
      </c>
      <c r="C35" s="160" t="s">
        <v>168</v>
      </c>
      <c r="D35" s="155"/>
      <c r="E35" s="108">
        <f t="shared" si="1"/>
        <v>68</v>
      </c>
      <c r="F35" s="109">
        <v>6</v>
      </c>
      <c r="G35" s="164">
        <f t="shared" si="3"/>
        <v>62</v>
      </c>
      <c r="H35" s="132">
        <f t="shared" si="2"/>
        <v>14</v>
      </c>
      <c r="I35" s="54">
        <v>48</v>
      </c>
      <c r="J35" s="54"/>
      <c r="K35" s="54"/>
      <c r="L35" s="54"/>
      <c r="M35" s="111"/>
      <c r="N35" s="156"/>
      <c r="O35" s="104"/>
      <c r="P35" s="119"/>
      <c r="Q35" s="120"/>
      <c r="R35" s="118"/>
      <c r="S35" s="157">
        <v>68</v>
      </c>
      <c r="T35" s="121"/>
      <c r="U35" s="122"/>
    </row>
    <row r="36" spans="1:25" ht="31.5" customHeight="1">
      <c r="A36" s="82" t="s">
        <v>129</v>
      </c>
      <c r="B36" s="158" t="s">
        <v>209</v>
      </c>
      <c r="C36" s="160" t="s">
        <v>171</v>
      </c>
      <c r="D36" s="155"/>
      <c r="E36" s="108">
        <f t="shared" si="1"/>
        <v>60</v>
      </c>
      <c r="F36" s="109">
        <v>6</v>
      </c>
      <c r="G36" s="164">
        <f t="shared" si="3"/>
        <v>54</v>
      </c>
      <c r="H36" s="132">
        <f t="shared" si="2"/>
        <v>26</v>
      </c>
      <c r="I36" s="54">
        <v>28</v>
      </c>
      <c r="J36" s="54"/>
      <c r="K36" s="54"/>
      <c r="L36" s="54"/>
      <c r="M36" s="111"/>
      <c r="N36" s="156"/>
      <c r="O36" s="104"/>
      <c r="P36" s="119"/>
      <c r="Q36" s="120"/>
      <c r="R36" s="118"/>
      <c r="S36" s="157"/>
      <c r="T36" s="121"/>
      <c r="U36" s="122">
        <v>60</v>
      </c>
      <c r="W36" s="1" t="s">
        <v>148</v>
      </c>
      <c r="Y36" s="154">
        <f>SUM(E36:E40)</f>
        <v>230</v>
      </c>
    </row>
    <row r="37" spans="1:25" ht="30.75" customHeight="1">
      <c r="A37" s="82" t="s">
        <v>210</v>
      </c>
      <c r="B37" s="158" t="s">
        <v>167</v>
      </c>
      <c r="C37" s="160" t="s">
        <v>174</v>
      </c>
      <c r="D37" s="155"/>
      <c r="E37" s="108">
        <f t="shared" si="1"/>
        <v>48</v>
      </c>
      <c r="F37" s="109">
        <v>4</v>
      </c>
      <c r="G37" s="164">
        <f t="shared" si="3"/>
        <v>44</v>
      </c>
      <c r="H37" s="132">
        <f t="shared" si="2"/>
        <v>34</v>
      </c>
      <c r="I37" s="54">
        <v>10</v>
      </c>
      <c r="J37" s="54"/>
      <c r="K37" s="54"/>
      <c r="L37" s="54"/>
      <c r="M37" s="111"/>
      <c r="N37" s="156"/>
      <c r="O37" s="104"/>
      <c r="P37" s="119"/>
      <c r="Q37" s="120"/>
      <c r="R37" s="118"/>
      <c r="S37" s="157"/>
      <c r="T37" s="121">
        <v>48</v>
      </c>
      <c r="U37" s="122"/>
    </row>
    <row r="38" spans="1:25" ht="18" customHeight="1">
      <c r="A38" s="82" t="s">
        <v>213</v>
      </c>
      <c r="B38" s="158" t="s">
        <v>211</v>
      </c>
      <c r="C38" s="162" t="s">
        <v>168</v>
      </c>
      <c r="D38" s="155"/>
      <c r="E38" s="108">
        <f t="shared" si="1"/>
        <v>38</v>
      </c>
      <c r="F38" s="109">
        <v>3</v>
      </c>
      <c r="G38" s="164">
        <f t="shared" si="3"/>
        <v>35</v>
      </c>
      <c r="H38" s="132">
        <f t="shared" si="2"/>
        <v>35</v>
      </c>
      <c r="I38" s="54"/>
      <c r="J38" s="54"/>
      <c r="K38" s="54"/>
      <c r="L38" s="54"/>
      <c r="M38" s="111"/>
      <c r="N38" s="156"/>
      <c r="O38" s="104"/>
      <c r="P38" s="119"/>
      <c r="Q38" s="120"/>
      <c r="R38" s="118"/>
      <c r="S38" s="157">
        <v>38</v>
      </c>
      <c r="T38" s="121"/>
      <c r="U38" s="122"/>
    </row>
    <row r="39" spans="1:25" ht="20.25" customHeight="1">
      <c r="A39" s="82" t="s">
        <v>214</v>
      </c>
      <c r="B39" s="158" t="s">
        <v>212</v>
      </c>
      <c r="C39" s="160" t="s">
        <v>174</v>
      </c>
      <c r="D39" s="155"/>
      <c r="E39" s="108">
        <f t="shared" si="1"/>
        <v>36</v>
      </c>
      <c r="F39" s="109">
        <v>2</v>
      </c>
      <c r="G39" s="164">
        <f t="shared" si="3"/>
        <v>34</v>
      </c>
      <c r="H39" s="132">
        <f t="shared" si="2"/>
        <v>24</v>
      </c>
      <c r="I39" s="54">
        <v>10</v>
      </c>
      <c r="J39" s="54"/>
      <c r="K39" s="54"/>
      <c r="L39" s="54"/>
      <c r="M39" s="111"/>
      <c r="N39" s="156"/>
      <c r="O39" s="104"/>
      <c r="P39" s="119"/>
      <c r="Q39" s="120"/>
      <c r="R39" s="118"/>
      <c r="S39" s="157"/>
      <c r="T39" s="121">
        <v>36</v>
      </c>
      <c r="U39" s="122"/>
    </row>
    <row r="40" spans="1:25" ht="15" customHeight="1">
      <c r="A40" s="82" t="s">
        <v>215</v>
      </c>
      <c r="B40" s="158" t="s">
        <v>216</v>
      </c>
      <c r="C40" s="160"/>
      <c r="D40" s="155" t="s">
        <v>227</v>
      </c>
      <c r="E40" s="108">
        <f t="shared" si="1"/>
        <v>48</v>
      </c>
      <c r="F40" s="109">
        <v>4</v>
      </c>
      <c r="G40" s="164">
        <f t="shared" si="3"/>
        <v>44</v>
      </c>
      <c r="H40" s="132">
        <f t="shared" si="2"/>
        <v>44</v>
      </c>
      <c r="I40" s="54"/>
      <c r="J40" s="54"/>
      <c r="K40" s="54"/>
      <c r="L40" s="54"/>
      <c r="M40" s="111"/>
      <c r="N40" s="156"/>
      <c r="O40" s="104"/>
      <c r="P40" s="119"/>
      <c r="Q40" s="120"/>
      <c r="R40" s="118"/>
      <c r="S40" s="157">
        <v>48</v>
      </c>
      <c r="T40" s="121"/>
      <c r="U40" s="122"/>
    </row>
    <row r="41" spans="1:25" ht="18" customHeight="1">
      <c r="C41" s="160"/>
    </row>
    <row r="42" spans="1:25" ht="18" customHeight="1"/>
  </sheetData>
  <mergeCells count="32">
    <mergeCell ref="A2:U2"/>
    <mergeCell ref="A4:A12"/>
    <mergeCell ref="B4:B12"/>
    <mergeCell ref="C4:D9"/>
    <mergeCell ref="E4:E12"/>
    <mergeCell ref="F4:M5"/>
    <mergeCell ref="N4:U6"/>
    <mergeCell ref="F6:F12"/>
    <mergeCell ref="T7:U7"/>
    <mergeCell ref="G8:G12"/>
    <mergeCell ref="H8:J8"/>
    <mergeCell ref="N8:N12"/>
    <mergeCell ref="O8:O12"/>
    <mergeCell ref="P8:P12"/>
    <mergeCell ref="Q8:Q12"/>
    <mergeCell ref="R8:R12"/>
    <mergeCell ref="G6:M6"/>
    <mergeCell ref="G7:J7"/>
    <mergeCell ref="P7:Q7"/>
    <mergeCell ref="R7:S7"/>
    <mergeCell ref="N7:O7"/>
    <mergeCell ref="S8:S12"/>
    <mergeCell ref="T8:T12"/>
    <mergeCell ref="U8:U12"/>
    <mergeCell ref="H9:H12"/>
    <mergeCell ref="I9:I12"/>
    <mergeCell ref="J9:J12"/>
    <mergeCell ref="C10:C12"/>
    <mergeCell ref="D10:D12"/>
    <mergeCell ref="K7:K12"/>
    <mergeCell ref="L7:L12"/>
    <mergeCell ref="M7:M12"/>
  </mergeCells>
  <conditionalFormatting sqref="G20:G40">
    <cfRule type="expression" dxfId="109" priority="93" stopIfTrue="1">
      <formula>#REF!+#REF!+H20+I20&lt;&gt;G20</formula>
    </cfRule>
  </conditionalFormatting>
  <conditionalFormatting sqref="G35:G37">
    <cfRule type="expression" dxfId="108" priority="92" stopIfTrue="1">
      <formula>G35&lt;&gt;#REF!+H35+I35</formula>
    </cfRule>
  </conditionalFormatting>
  <conditionalFormatting sqref="G20:G40">
    <cfRule type="expression" dxfId="107" priority="91" stopIfTrue="1">
      <formula>G20&lt;&gt;#REF!+#REF!+H20</formula>
    </cfRule>
  </conditionalFormatting>
  <conditionalFormatting sqref="G20:G40">
    <cfRule type="expression" dxfId="106" priority="90" stopIfTrue="1">
      <formula>#REF!+#REF!+H20+I20&lt;&gt;G20</formula>
    </cfRule>
  </conditionalFormatting>
  <conditionalFormatting sqref="G20:G40">
    <cfRule type="expression" dxfId="105" priority="89" stopIfTrue="1">
      <formula>G20&lt;&gt;#REF!+#REF!+H20</formula>
    </cfRule>
  </conditionalFormatting>
  <conditionalFormatting sqref="G35">
    <cfRule type="expression" dxfId="104" priority="88" stopIfTrue="1">
      <formula>#REF!+#REF!+H35+I35&lt;&gt;G35</formula>
    </cfRule>
  </conditionalFormatting>
  <conditionalFormatting sqref="G35">
    <cfRule type="expression" dxfId="103" priority="84" stopIfTrue="1">
      <formula>G35&lt;&gt;#REF!+#REF!+H35</formula>
    </cfRule>
  </conditionalFormatting>
  <conditionalFormatting sqref="G38:G39">
    <cfRule type="expression" dxfId="102" priority="83" stopIfTrue="1">
      <formula>#REF!+#REF!+H38+I38&lt;&gt;G38</formula>
    </cfRule>
  </conditionalFormatting>
  <conditionalFormatting sqref="G38:G39">
    <cfRule type="expression" dxfId="101" priority="82" stopIfTrue="1">
      <formula>G38&lt;&gt;#REF!+#REF!+H38</formula>
    </cfRule>
  </conditionalFormatting>
  <conditionalFormatting sqref="G39">
    <cfRule type="expression" dxfId="100" priority="80" stopIfTrue="1">
      <formula>#REF!+#REF!+H39+I39&lt;&gt;G39</formula>
    </cfRule>
  </conditionalFormatting>
  <conditionalFormatting sqref="G39">
    <cfRule type="expression" dxfId="99" priority="79" stopIfTrue="1">
      <formula>#REF!+#REF!+H39+I39&lt;&gt;G39</formula>
    </cfRule>
  </conditionalFormatting>
  <conditionalFormatting sqref="G39">
    <cfRule type="expression" dxfId="98" priority="78" stopIfTrue="1">
      <formula>G39&lt;&gt;#REF!+#REF!+H39</formula>
    </cfRule>
  </conditionalFormatting>
  <conditionalFormatting sqref="G35">
    <cfRule type="expression" dxfId="97" priority="72" stopIfTrue="1">
      <formula>#REF!+#REF!+H35+I35&lt;&gt;G35</formula>
    </cfRule>
  </conditionalFormatting>
  <conditionalFormatting sqref="G35">
    <cfRule type="expression" dxfId="96" priority="68" stopIfTrue="1">
      <formula>G35&lt;&gt;#REF!+#REF!+H35</formula>
    </cfRule>
  </conditionalFormatting>
  <conditionalFormatting sqref="G38:G39">
    <cfRule type="expression" dxfId="95" priority="67" stopIfTrue="1">
      <formula>#REF!+#REF!+H38+I38&lt;&gt;G38</formula>
    </cfRule>
  </conditionalFormatting>
  <conditionalFormatting sqref="G38:G39">
    <cfRule type="expression" dxfId="94" priority="66" stopIfTrue="1">
      <formula>G38&lt;&gt;#REF!+#REF!+H38</formula>
    </cfRule>
  </conditionalFormatting>
  <conditionalFormatting sqref="G39">
    <cfRule type="expression" dxfId="93" priority="64" stopIfTrue="1">
      <formula>#REF!+#REF!+H39+I39&lt;&gt;G39</formula>
    </cfRule>
  </conditionalFormatting>
  <conditionalFormatting sqref="G39">
    <cfRule type="expression" dxfId="92" priority="63" stopIfTrue="1">
      <formula>#REF!+#REF!+H39+I39&lt;&gt;G39</formula>
    </cfRule>
  </conditionalFormatting>
  <conditionalFormatting sqref="G39">
    <cfRule type="expression" dxfId="91" priority="62" stopIfTrue="1">
      <formula>G39&lt;&gt;#REF!+#REF!+H39</formula>
    </cfRule>
  </conditionalFormatting>
  <conditionalFormatting sqref="G35">
    <cfRule type="expression" dxfId="90" priority="56" stopIfTrue="1">
      <formula>#REF!+#REF!+H35+I35&lt;&gt;G35</formula>
    </cfRule>
  </conditionalFormatting>
  <conditionalFormatting sqref="G35">
    <cfRule type="expression" dxfId="89" priority="52" stopIfTrue="1">
      <formula>G35&lt;&gt;#REF!+#REF!+H35</formula>
    </cfRule>
  </conditionalFormatting>
  <conditionalFormatting sqref="G38:G39">
    <cfRule type="expression" dxfId="88" priority="51" stopIfTrue="1">
      <formula>#REF!+#REF!+H38+I38&lt;&gt;G38</formula>
    </cfRule>
  </conditionalFormatting>
  <conditionalFormatting sqref="G38:G39">
    <cfRule type="expression" dxfId="87" priority="50" stopIfTrue="1">
      <formula>G38&lt;&gt;#REF!+#REF!+H38</formula>
    </cfRule>
  </conditionalFormatting>
  <conditionalFormatting sqref="G39">
    <cfRule type="expression" dxfId="86" priority="48" stopIfTrue="1">
      <formula>#REF!+#REF!+H39+I39&lt;&gt;G39</formula>
    </cfRule>
  </conditionalFormatting>
  <conditionalFormatting sqref="G39">
    <cfRule type="expression" dxfId="85" priority="47" stopIfTrue="1">
      <formula>#REF!+#REF!+H39+I39&lt;&gt;G39</formula>
    </cfRule>
  </conditionalFormatting>
  <conditionalFormatting sqref="G39">
    <cfRule type="expression" dxfId="84" priority="46" stopIfTrue="1">
      <formula>G39&lt;&gt;#REF!+#REF!+H39</formula>
    </cfRule>
  </conditionalFormatting>
  <conditionalFormatting sqref="G35">
    <cfRule type="expression" dxfId="83" priority="40" stopIfTrue="1">
      <formula>#REF!+#REF!+H35+I35&lt;&gt;G35</formula>
    </cfRule>
  </conditionalFormatting>
  <conditionalFormatting sqref="G35">
    <cfRule type="expression" dxfId="82" priority="36" stopIfTrue="1">
      <formula>G35&lt;&gt;#REF!+#REF!+H35</formula>
    </cfRule>
  </conditionalFormatting>
  <conditionalFormatting sqref="G38:G39">
    <cfRule type="expression" dxfId="81" priority="35" stopIfTrue="1">
      <formula>#REF!+#REF!+H38+I38&lt;&gt;G38</formula>
    </cfRule>
  </conditionalFormatting>
  <conditionalFormatting sqref="G38:G39">
    <cfRule type="expression" dxfId="80" priority="34" stopIfTrue="1">
      <formula>G38&lt;&gt;#REF!+#REF!+H38</formula>
    </cfRule>
  </conditionalFormatting>
  <conditionalFormatting sqref="G39">
    <cfRule type="expression" dxfId="79" priority="32" stopIfTrue="1">
      <formula>#REF!+#REF!+H39+I39&lt;&gt;G39</formula>
    </cfRule>
  </conditionalFormatting>
  <conditionalFormatting sqref="G39">
    <cfRule type="expression" dxfId="78" priority="31" stopIfTrue="1">
      <formula>#REF!+#REF!+H39+I39&lt;&gt;G39</formula>
    </cfRule>
  </conditionalFormatting>
  <conditionalFormatting sqref="G39">
    <cfRule type="expression" dxfId="77" priority="30" stopIfTrue="1">
      <formula>G39&lt;&gt;#REF!+#REF!+H39</formula>
    </cfRule>
  </conditionalFormatting>
  <conditionalFormatting sqref="G26:G34">
    <cfRule type="expression" dxfId="76" priority="9" stopIfTrue="1">
      <formula>G26&lt;&gt;#REF!+H26+I26</formula>
    </cfRule>
  </conditionalFormatting>
  <conditionalFormatting sqref="G26:G34">
    <cfRule type="expression" dxfId="75" priority="8" stopIfTrue="1">
      <formula>#REF!+#REF!+H26+I26&lt;&gt;G26</formula>
    </cfRule>
  </conditionalFormatting>
  <conditionalFormatting sqref="G26:G34">
    <cfRule type="expression" dxfId="74" priority="7" stopIfTrue="1">
      <formula>G26&lt;&gt;#REF!+#REF!+H26</formula>
    </cfRule>
  </conditionalFormatting>
  <conditionalFormatting sqref="G26:G34">
    <cfRule type="expression" dxfId="73" priority="6" stopIfTrue="1">
      <formula>#REF!+#REF!+H26+I26&lt;&gt;G26</formula>
    </cfRule>
  </conditionalFormatting>
  <conditionalFormatting sqref="G26:G34">
    <cfRule type="expression" dxfId="72" priority="5" stopIfTrue="1">
      <formula>G26&lt;&gt;#REF!+#REF!+H26</formula>
    </cfRule>
  </conditionalFormatting>
  <conditionalFormatting sqref="G26:G34">
    <cfRule type="expression" dxfId="71" priority="4" stopIfTrue="1">
      <formula>#REF!+#REF!+H26+I26&lt;&gt;G26</formula>
    </cfRule>
  </conditionalFormatting>
  <conditionalFormatting sqref="G26:G34">
    <cfRule type="expression" dxfId="70" priority="3" stopIfTrue="1">
      <formula>G26&lt;&gt;#REF!+#REF!+H26</formula>
    </cfRule>
  </conditionalFormatting>
  <conditionalFormatting sqref="G26:G34">
    <cfRule type="expression" dxfId="69" priority="2" stopIfTrue="1">
      <formula>#REF!+#REF!+H26+I26&lt;&gt;G26</formula>
    </cfRule>
  </conditionalFormatting>
  <conditionalFormatting sqref="G26:G34">
    <cfRule type="expression" dxfId="68" priority="1" stopIfTrue="1">
      <formula>G26&lt;&gt;#REF!+#REF!+H26</formula>
    </cfRule>
  </conditionalFormatting>
  <pageMargins left="0.39370078740157483" right="0.23622047244094491" top="0.39370078740157483" bottom="0.27559055118110237" header="0.31496062992125984" footer="0.31496062992125984"/>
  <pageSetup paperSize="9" scale="6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zoomScale="60" zoomScaleNormal="80" workbookViewId="0">
      <pane ySplit="18" topLeftCell="A19" activePane="bottomLeft" state="frozen"/>
      <selection pane="bottomLeft" activeCell="B26" sqref="B26"/>
    </sheetView>
  </sheetViews>
  <sheetFormatPr defaultRowHeight="12.75"/>
  <cols>
    <col min="1" max="1" width="14.85546875" style="1" customWidth="1"/>
    <col min="2" max="2" width="55.28515625" style="1" customWidth="1"/>
    <col min="3" max="3" width="8.42578125" style="1" customWidth="1"/>
    <col min="4" max="4" width="8.5703125" style="1" customWidth="1"/>
    <col min="5" max="5" width="7.140625" style="1" customWidth="1"/>
    <col min="6" max="6" width="6.42578125" style="1" customWidth="1"/>
    <col min="7" max="7" width="8" style="1" customWidth="1"/>
    <col min="8" max="13" width="6.7109375" style="1" customWidth="1"/>
    <col min="14" max="15" width="7.5703125" style="1" customWidth="1"/>
    <col min="16" max="21" width="7.5703125" style="4" customWidth="1"/>
    <col min="22" max="16384" width="9.140625" style="1"/>
  </cols>
  <sheetData>
    <row r="1" spans="1:21" ht="16.5" customHeight="1">
      <c r="A1" s="6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22"/>
    </row>
    <row r="2" spans="1:21" ht="15.75" customHeight="1">
      <c r="A2" s="414" t="s">
        <v>17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6"/>
    </row>
    <row r="3" spans="1:21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3"/>
    </row>
    <row r="4" spans="1:21" ht="15" customHeight="1" thickBot="1">
      <c r="A4" s="417" t="s">
        <v>1</v>
      </c>
      <c r="B4" s="418" t="s">
        <v>18</v>
      </c>
      <c r="C4" s="382" t="s">
        <v>19</v>
      </c>
      <c r="D4" s="381"/>
      <c r="E4" s="388" t="s">
        <v>133</v>
      </c>
      <c r="F4" s="437" t="s">
        <v>134</v>
      </c>
      <c r="G4" s="437"/>
      <c r="H4" s="437"/>
      <c r="I4" s="437"/>
      <c r="J4" s="437"/>
      <c r="K4" s="437"/>
      <c r="L4" s="437"/>
      <c r="M4" s="437"/>
      <c r="N4" s="427" t="s">
        <v>144</v>
      </c>
      <c r="O4" s="428"/>
      <c r="P4" s="428"/>
      <c r="Q4" s="428"/>
      <c r="R4" s="428"/>
      <c r="S4" s="428"/>
      <c r="T4" s="428"/>
      <c r="U4" s="429"/>
    </row>
    <row r="5" spans="1:21" ht="15" customHeight="1" thickBot="1">
      <c r="A5" s="417"/>
      <c r="B5" s="419"/>
      <c r="C5" s="382"/>
      <c r="D5" s="381"/>
      <c r="E5" s="389"/>
      <c r="F5" s="438"/>
      <c r="G5" s="438"/>
      <c r="H5" s="438"/>
      <c r="I5" s="438"/>
      <c r="J5" s="438"/>
      <c r="K5" s="438"/>
      <c r="L5" s="438"/>
      <c r="M5" s="438"/>
      <c r="N5" s="430"/>
      <c r="O5" s="431"/>
      <c r="P5" s="431"/>
      <c r="Q5" s="431"/>
      <c r="R5" s="431"/>
      <c r="S5" s="431"/>
      <c r="T5" s="431"/>
      <c r="U5" s="432"/>
    </row>
    <row r="6" spans="1:21" ht="15" customHeight="1" thickBot="1">
      <c r="A6" s="417"/>
      <c r="B6" s="419"/>
      <c r="C6" s="382"/>
      <c r="D6" s="381"/>
      <c r="E6" s="389"/>
      <c r="F6" s="383" t="s">
        <v>135</v>
      </c>
      <c r="G6" s="386" t="s">
        <v>136</v>
      </c>
      <c r="H6" s="387"/>
      <c r="I6" s="387"/>
      <c r="J6" s="387"/>
      <c r="K6" s="387"/>
      <c r="L6" s="387"/>
      <c r="M6" s="387"/>
      <c r="N6" s="433"/>
      <c r="O6" s="434"/>
      <c r="P6" s="434"/>
      <c r="Q6" s="434"/>
      <c r="R6" s="434"/>
      <c r="S6" s="434"/>
      <c r="T6" s="434"/>
      <c r="U6" s="435"/>
    </row>
    <row r="7" spans="1:21" ht="15" customHeight="1" thickBot="1">
      <c r="A7" s="417"/>
      <c r="B7" s="419"/>
      <c r="C7" s="382"/>
      <c r="D7" s="381"/>
      <c r="E7" s="389"/>
      <c r="F7" s="384"/>
      <c r="G7" s="443" t="s">
        <v>139</v>
      </c>
      <c r="H7" s="444"/>
      <c r="I7" s="444"/>
      <c r="J7" s="445"/>
      <c r="K7" s="391" t="s">
        <v>137</v>
      </c>
      <c r="L7" s="395" t="s">
        <v>138</v>
      </c>
      <c r="M7" s="395" t="s">
        <v>11</v>
      </c>
      <c r="N7" s="404" t="s">
        <v>14</v>
      </c>
      <c r="O7" s="404"/>
      <c r="P7" s="421" t="s">
        <v>15</v>
      </c>
      <c r="Q7" s="426"/>
      <c r="R7" s="421" t="s">
        <v>16</v>
      </c>
      <c r="S7" s="426"/>
      <c r="T7" s="421" t="s">
        <v>71</v>
      </c>
      <c r="U7" s="422"/>
    </row>
    <row r="8" spans="1:21" ht="28.5" customHeight="1" thickBot="1">
      <c r="A8" s="417"/>
      <c r="B8" s="419"/>
      <c r="C8" s="382"/>
      <c r="D8" s="381"/>
      <c r="E8" s="389"/>
      <c r="F8" s="384"/>
      <c r="G8" s="446" t="s">
        <v>140</v>
      </c>
      <c r="H8" s="447" t="s">
        <v>141</v>
      </c>
      <c r="I8" s="448"/>
      <c r="J8" s="449"/>
      <c r="K8" s="392"/>
      <c r="L8" s="396"/>
      <c r="M8" s="396"/>
      <c r="N8" s="405" t="s">
        <v>151</v>
      </c>
      <c r="O8" s="408" t="s">
        <v>152</v>
      </c>
      <c r="P8" s="411" t="s">
        <v>64</v>
      </c>
      <c r="Q8" s="408" t="s">
        <v>162</v>
      </c>
      <c r="R8" s="411" t="s">
        <v>77</v>
      </c>
      <c r="S8" s="408" t="s">
        <v>163</v>
      </c>
      <c r="T8" s="411" t="s">
        <v>119</v>
      </c>
      <c r="U8" s="408" t="s">
        <v>120</v>
      </c>
    </row>
    <row r="9" spans="1:21" ht="15" customHeight="1" thickBot="1">
      <c r="A9" s="417"/>
      <c r="B9" s="419"/>
      <c r="C9" s="382"/>
      <c r="D9" s="381"/>
      <c r="E9" s="389"/>
      <c r="F9" s="384"/>
      <c r="G9" s="393"/>
      <c r="H9" s="442" t="s">
        <v>142</v>
      </c>
      <c r="I9" s="402" t="s">
        <v>63</v>
      </c>
      <c r="J9" s="402" t="s">
        <v>143</v>
      </c>
      <c r="K9" s="393"/>
      <c r="L9" s="396"/>
      <c r="M9" s="396"/>
      <c r="N9" s="406"/>
      <c r="O9" s="409"/>
      <c r="P9" s="412"/>
      <c r="Q9" s="409"/>
      <c r="R9" s="412"/>
      <c r="S9" s="409"/>
      <c r="T9" s="412"/>
      <c r="U9" s="409"/>
    </row>
    <row r="10" spans="1:21" ht="17.25" customHeight="1" thickBot="1">
      <c r="A10" s="417"/>
      <c r="B10" s="419"/>
      <c r="C10" s="380" t="s">
        <v>131</v>
      </c>
      <c r="D10" s="381" t="s">
        <v>132</v>
      </c>
      <c r="E10" s="389"/>
      <c r="F10" s="384"/>
      <c r="G10" s="393"/>
      <c r="H10" s="424"/>
      <c r="I10" s="403"/>
      <c r="J10" s="403"/>
      <c r="K10" s="393"/>
      <c r="L10" s="396"/>
      <c r="M10" s="396"/>
      <c r="N10" s="406"/>
      <c r="O10" s="409"/>
      <c r="P10" s="412"/>
      <c r="Q10" s="409"/>
      <c r="R10" s="412"/>
      <c r="S10" s="409"/>
      <c r="T10" s="412"/>
      <c r="U10" s="409"/>
    </row>
    <row r="11" spans="1:21" ht="15.75" customHeight="1" thickBot="1">
      <c r="A11" s="417"/>
      <c r="B11" s="419"/>
      <c r="C11" s="380"/>
      <c r="D11" s="381"/>
      <c r="E11" s="389"/>
      <c r="F11" s="384"/>
      <c r="G11" s="393"/>
      <c r="H11" s="424"/>
      <c r="I11" s="403"/>
      <c r="J11" s="403"/>
      <c r="K11" s="393"/>
      <c r="L11" s="396"/>
      <c r="M11" s="396"/>
      <c r="N11" s="406"/>
      <c r="O11" s="409"/>
      <c r="P11" s="412"/>
      <c r="Q11" s="409"/>
      <c r="R11" s="412"/>
      <c r="S11" s="409"/>
      <c r="T11" s="412"/>
      <c r="U11" s="409"/>
    </row>
    <row r="12" spans="1:21" ht="79.5" customHeight="1" thickBot="1">
      <c r="A12" s="417"/>
      <c r="B12" s="420"/>
      <c r="C12" s="380"/>
      <c r="D12" s="381"/>
      <c r="E12" s="390"/>
      <c r="F12" s="385"/>
      <c r="G12" s="394"/>
      <c r="H12" s="425"/>
      <c r="I12" s="403"/>
      <c r="J12" s="403"/>
      <c r="K12" s="394"/>
      <c r="L12" s="397"/>
      <c r="M12" s="397"/>
      <c r="N12" s="407"/>
      <c r="O12" s="410"/>
      <c r="P12" s="413"/>
      <c r="Q12" s="410"/>
      <c r="R12" s="413"/>
      <c r="S12" s="410"/>
      <c r="T12" s="413"/>
      <c r="U12" s="410"/>
    </row>
    <row r="13" spans="1:21" s="4" customFormat="1" ht="18" customHeight="1" thickBot="1">
      <c r="A13" s="15">
        <v>1</v>
      </c>
      <c r="B13" s="16">
        <v>2</v>
      </c>
      <c r="C13" s="15">
        <v>3</v>
      </c>
      <c r="D13" s="16">
        <v>4</v>
      </c>
      <c r="E13" s="15">
        <v>5</v>
      </c>
      <c r="F13" s="16">
        <v>6</v>
      </c>
      <c r="G13" s="15">
        <v>7</v>
      </c>
      <c r="H13" s="16">
        <v>8</v>
      </c>
      <c r="I13" s="15">
        <v>9</v>
      </c>
      <c r="J13" s="16">
        <v>10</v>
      </c>
      <c r="K13" s="15">
        <v>11</v>
      </c>
      <c r="L13" s="16">
        <v>12</v>
      </c>
      <c r="M13" s="15">
        <v>13</v>
      </c>
      <c r="N13" s="16">
        <v>14</v>
      </c>
      <c r="O13" s="15">
        <v>15</v>
      </c>
      <c r="P13" s="16">
        <v>16</v>
      </c>
      <c r="Q13" s="15">
        <v>17</v>
      </c>
      <c r="R13" s="16">
        <v>18</v>
      </c>
      <c r="S13" s="15">
        <v>19</v>
      </c>
      <c r="T13" s="16">
        <v>20</v>
      </c>
      <c r="U13" s="15">
        <v>21</v>
      </c>
    </row>
    <row r="14" spans="1:21" ht="13.5" hidden="1" customHeight="1" thickBot="1">
      <c r="A14" s="17"/>
      <c r="B14" s="18"/>
      <c r="C14" s="3"/>
      <c r="D14" s="3"/>
      <c r="E14" s="47"/>
      <c r="F14" s="3"/>
      <c r="G14" s="32"/>
      <c r="H14" s="24"/>
      <c r="I14" s="18"/>
      <c r="J14" s="3"/>
      <c r="K14" s="3"/>
      <c r="L14" s="3"/>
      <c r="M14" s="35"/>
      <c r="N14" s="25"/>
      <c r="O14" s="18"/>
      <c r="P14" s="19"/>
      <c r="Q14" s="20"/>
      <c r="R14" s="19"/>
      <c r="S14" s="20"/>
      <c r="T14" s="19"/>
      <c r="U14" s="21"/>
    </row>
    <row r="15" spans="1:21" ht="13.5" hidden="1" customHeight="1" thickBot="1">
      <c r="A15" s="17"/>
      <c r="B15" s="18"/>
      <c r="C15" s="3"/>
      <c r="D15" s="3"/>
      <c r="E15" s="47"/>
      <c r="F15" s="3"/>
      <c r="G15" s="32"/>
      <c r="H15" s="24"/>
      <c r="I15" s="18"/>
      <c r="J15" s="3"/>
      <c r="K15" s="3"/>
      <c r="L15" s="3"/>
      <c r="M15" s="35"/>
      <c r="N15" s="25"/>
      <c r="O15" s="18"/>
      <c r="P15" s="19"/>
      <c r="Q15" s="20"/>
      <c r="R15" s="19"/>
      <c r="S15" s="20"/>
      <c r="T15" s="19"/>
      <c r="U15" s="21"/>
    </row>
    <row r="16" spans="1:21" ht="13.5" hidden="1" customHeight="1" thickBot="1">
      <c r="A16" s="17"/>
      <c r="B16" s="18"/>
      <c r="C16" s="3"/>
      <c r="D16" s="3"/>
      <c r="E16" s="47"/>
      <c r="F16" s="3"/>
      <c r="G16" s="32"/>
      <c r="H16" s="24"/>
      <c r="I16" s="18"/>
      <c r="J16" s="3"/>
      <c r="K16" s="3"/>
      <c r="L16" s="3"/>
      <c r="M16" s="35"/>
      <c r="N16" s="25"/>
      <c r="O16" s="18"/>
      <c r="P16" s="19"/>
      <c r="Q16" s="20"/>
      <c r="R16" s="19"/>
      <c r="S16" s="20"/>
      <c r="T16" s="19"/>
      <c r="U16" s="21"/>
    </row>
    <row r="17" spans="1:21" ht="13.5" hidden="1" customHeight="1" thickBot="1">
      <c r="A17" s="17"/>
      <c r="B17" s="18"/>
      <c r="C17" s="3"/>
      <c r="D17" s="3"/>
      <c r="E17" s="47"/>
      <c r="F17" s="3"/>
      <c r="G17" s="32"/>
      <c r="H17" s="24"/>
      <c r="I17" s="18"/>
      <c r="J17" s="3"/>
      <c r="K17" s="3"/>
      <c r="L17" s="3"/>
      <c r="M17" s="35"/>
      <c r="N17" s="25"/>
      <c r="O17" s="18"/>
      <c r="P17" s="19"/>
      <c r="Q17" s="20"/>
      <c r="R17" s="19"/>
      <c r="S17" s="20"/>
      <c r="T17" s="19"/>
      <c r="U17" s="21"/>
    </row>
    <row r="18" spans="1:21" ht="13.5" hidden="1" customHeight="1" thickBot="1">
      <c r="A18" s="17"/>
      <c r="B18" s="18"/>
      <c r="C18" s="3"/>
      <c r="D18" s="3"/>
      <c r="E18" s="49"/>
      <c r="F18" s="3"/>
      <c r="G18" s="32"/>
      <c r="H18" s="24"/>
      <c r="I18" s="18"/>
      <c r="J18" s="3"/>
      <c r="K18" s="3"/>
      <c r="L18" s="3"/>
      <c r="M18" s="35"/>
      <c r="N18" s="25"/>
      <c r="O18" s="18"/>
      <c r="P18" s="19"/>
      <c r="Q18" s="20"/>
      <c r="R18" s="19"/>
      <c r="S18" s="20"/>
      <c r="T18" s="19"/>
      <c r="U18" s="21"/>
    </row>
    <row r="19" spans="1:21" s="5" customFormat="1" ht="45" customHeight="1" thickBot="1">
      <c r="A19" s="181" t="s">
        <v>33</v>
      </c>
      <c r="B19" s="182" t="s">
        <v>115</v>
      </c>
      <c r="C19" s="183"/>
      <c r="D19" s="184"/>
      <c r="E19" s="185">
        <f>E20+E26+'5'!E19+'5'!E24+'5'!E29+'5'!E34</f>
        <v>1906</v>
      </c>
      <c r="F19" s="185">
        <f>F20+F26+'5'!F19+'5'!F24+'5'!F29+'5'!F34</f>
        <v>93</v>
      </c>
      <c r="G19" s="185">
        <f>G20+G26+'5'!G19+'5'!G24+'5'!G29+'5'!G34</f>
        <v>985</v>
      </c>
      <c r="H19" s="185">
        <f>H20+H26+'5'!H19+'5'!H24+'5'!H29+'5'!H34</f>
        <v>415</v>
      </c>
      <c r="I19" s="185">
        <f>I20+I26+'5'!I19+'5'!I24+'5'!I29+'5'!I34</f>
        <v>500</v>
      </c>
      <c r="J19" s="185">
        <f>J20+J26+'5'!J19+'5'!J24+'5'!J29+'5'!J34</f>
        <v>70</v>
      </c>
      <c r="K19" s="185">
        <f>K20+K26+'5'!K19+'5'!K24+'5'!K29+'5'!K34</f>
        <v>828</v>
      </c>
      <c r="L19" s="185">
        <f>L20+L26+'5'!L19+'5'!L24+'5'!L29+'5'!L34</f>
        <v>0</v>
      </c>
      <c r="M19" s="185">
        <f>M20+M26+'5'!M19+'5'!M24+'5'!M29+'5'!M34</f>
        <v>0</v>
      </c>
      <c r="N19" s="185">
        <f>N20+N26+'5'!N19+'5'!N24+'5'!N29+'5'!N34</f>
        <v>0</v>
      </c>
      <c r="O19" s="185">
        <f>O20+O26+'5'!O19+'5'!O24+'5'!O29+'5'!O34</f>
        <v>0</v>
      </c>
      <c r="P19" s="185">
        <f>P20+P26+'5'!P19+'5'!P24+'5'!P29+'5'!P34</f>
        <v>0</v>
      </c>
      <c r="Q19" s="185">
        <f>Q20+Q26+'5'!Q19+'5'!Q24+'5'!Q29+'5'!Q34</f>
        <v>450</v>
      </c>
      <c r="R19" s="185">
        <f>R20+R26+'5'!R19+'5'!R24+'5'!R29+'5'!R34</f>
        <v>432</v>
      </c>
      <c r="S19" s="185">
        <f>S20+S26+'5'!S19+'5'!S24+'5'!S29+'5'!S34</f>
        <v>402</v>
      </c>
      <c r="T19" s="185">
        <f>T20+T26+'5'!T19+'5'!T24+'5'!T29+'5'!T34</f>
        <v>326</v>
      </c>
      <c r="U19" s="185">
        <f>U20+U26+'5'!U19+'5'!U24+'5'!U29+'5'!U34</f>
        <v>296</v>
      </c>
    </row>
    <row r="20" spans="1:21" ht="45.75" customHeight="1" thickBot="1">
      <c r="A20" s="168" t="s">
        <v>44</v>
      </c>
      <c r="B20" s="169" t="s">
        <v>218</v>
      </c>
      <c r="C20" s="296" t="s">
        <v>252</v>
      </c>
      <c r="D20" s="297" t="s">
        <v>256</v>
      </c>
      <c r="E20" s="298">
        <f>SUM(E21:E25)</f>
        <v>294</v>
      </c>
      <c r="F20" s="298">
        <f t="shared" ref="F20:U20" si="0">SUM(F21:F25)</f>
        <v>16</v>
      </c>
      <c r="G20" s="298">
        <f t="shared" si="0"/>
        <v>170</v>
      </c>
      <c r="H20" s="298">
        <f t="shared" si="0"/>
        <v>24</v>
      </c>
      <c r="I20" s="298">
        <f t="shared" si="0"/>
        <v>126</v>
      </c>
      <c r="J20" s="298">
        <f t="shared" si="0"/>
        <v>20</v>
      </c>
      <c r="K20" s="298">
        <f t="shared" si="0"/>
        <v>108</v>
      </c>
      <c r="L20" s="298">
        <f t="shared" si="0"/>
        <v>0</v>
      </c>
      <c r="M20" s="298">
        <f t="shared" si="0"/>
        <v>0</v>
      </c>
      <c r="N20" s="298">
        <f t="shared" si="0"/>
        <v>0</v>
      </c>
      <c r="O20" s="298">
        <f t="shared" si="0"/>
        <v>0</v>
      </c>
      <c r="P20" s="298">
        <f t="shared" si="0"/>
        <v>0</v>
      </c>
      <c r="Q20" s="298">
        <f t="shared" si="0"/>
        <v>90</v>
      </c>
      <c r="R20" s="298">
        <f t="shared" si="0"/>
        <v>204</v>
      </c>
      <c r="S20" s="298">
        <f t="shared" si="0"/>
        <v>0</v>
      </c>
      <c r="T20" s="298">
        <f t="shared" si="0"/>
        <v>0</v>
      </c>
      <c r="U20" s="298">
        <f t="shared" si="0"/>
        <v>0</v>
      </c>
    </row>
    <row r="21" spans="1:21" ht="48" thickBot="1">
      <c r="A21" s="165" t="s">
        <v>45</v>
      </c>
      <c r="B21" s="174" t="s">
        <v>219</v>
      </c>
      <c r="C21" s="175"/>
      <c r="D21" s="176" t="s">
        <v>166</v>
      </c>
      <c r="E21" s="177">
        <f>SUM(F21:G21,K21:M21)</f>
        <v>54</v>
      </c>
      <c r="F21" s="177">
        <v>4</v>
      </c>
      <c r="G21" s="177">
        <f>H21+I21+J21</f>
        <v>50</v>
      </c>
      <c r="H21" s="132">
        <f>SUM(P21:U21)-I21-J21-F21</f>
        <v>14</v>
      </c>
      <c r="I21" s="177">
        <v>36</v>
      </c>
      <c r="J21" s="177"/>
      <c r="K21" s="177"/>
      <c r="L21" s="177"/>
      <c r="M21" s="178"/>
      <c r="N21" s="170"/>
      <c r="O21" s="171"/>
      <c r="P21" s="179"/>
      <c r="Q21" s="180">
        <v>54</v>
      </c>
      <c r="R21" s="172"/>
      <c r="S21" s="173"/>
      <c r="T21" s="179"/>
      <c r="U21" s="173"/>
    </row>
    <row r="22" spans="1:21" ht="63.75" thickBot="1">
      <c r="A22" s="165" t="s">
        <v>99</v>
      </c>
      <c r="B22" s="163" t="s">
        <v>220</v>
      </c>
      <c r="C22" s="50"/>
      <c r="D22" s="48" t="s">
        <v>227</v>
      </c>
      <c r="E22" s="177">
        <f t="shared" ref="E22:E25" si="1">SUM(F22:G22,K22:M22)</f>
        <v>60</v>
      </c>
      <c r="F22" s="51">
        <v>6</v>
      </c>
      <c r="G22" s="177">
        <f t="shared" ref="G22:G25" si="2">H22+I22+J22</f>
        <v>54</v>
      </c>
      <c r="H22" s="132">
        <f t="shared" ref="H22:H23" si="3">SUM(P22:U22)-I22-J22-F22</f>
        <v>6</v>
      </c>
      <c r="I22" s="51">
        <v>48</v>
      </c>
      <c r="J22" s="51"/>
      <c r="K22" s="51"/>
      <c r="L22" s="51"/>
      <c r="M22" s="103"/>
      <c r="N22" s="108"/>
      <c r="O22" s="109"/>
      <c r="P22" s="106"/>
      <c r="Q22" s="116"/>
      <c r="R22" s="119">
        <v>60</v>
      </c>
      <c r="S22" s="120"/>
      <c r="T22" s="106"/>
      <c r="U22" s="120"/>
    </row>
    <row r="23" spans="1:21" ht="48" thickBot="1">
      <c r="A23" s="165" t="s">
        <v>116</v>
      </c>
      <c r="B23" s="163" t="s">
        <v>221</v>
      </c>
      <c r="C23" s="53"/>
      <c r="D23" s="48" t="s">
        <v>227</v>
      </c>
      <c r="E23" s="177">
        <f t="shared" si="1"/>
        <v>72</v>
      </c>
      <c r="F23" s="51">
        <v>6</v>
      </c>
      <c r="G23" s="177">
        <f t="shared" si="2"/>
        <v>66</v>
      </c>
      <c r="H23" s="132">
        <f t="shared" si="3"/>
        <v>4</v>
      </c>
      <c r="I23" s="51">
        <v>42</v>
      </c>
      <c r="J23" s="51">
        <v>20</v>
      </c>
      <c r="K23" s="51"/>
      <c r="L23" s="51"/>
      <c r="M23" s="103"/>
      <c r="N23" s="108"/>
      <c r="O23" s="109"/>
      <c r="P23" s="106"/>
      <c r="Q23" s="116"/>
      <c r="R23" s="119">
        <v>72</v>
      </c>
      <c r="S23" s="120"/>
      <c r="T23" s="106"/>
      <c r="U23" s="120"/>
    </row>
    <row r="24" spans="1:21" ht="15.75" thickBot="1">
      <c r="A24" s="166" t="s">
        <v>102</v>
      </c>
      <c r="B24" s="167" t="s">
        <v>8</v>
      </c>
      <c r="C24" s="50" t="s">
        <v>169</v>
      </c>
      <c r="D24" s="48"/>
      <c r="E24" s="177">
        <f t="shared" si="1"/>
        <v>36</v>
      </c>
      <c r="F24" s="51"/>
      <c r="G24" s="177">
        <f t="shared" si="2"/>
        <v>0</v>
      </c>
      <c r="H24" s="132"/>
      <c r="I24" s="54"/>
      <c r="J24" s="54"/>
      <c r="K24" s="51">
        <f>SUM(P24:U24)</f>
        <v>36</v>
      </c>
      <c r="L24" s="54"/>
      <c r="M24" s="104"/>
      <c r="N24" s="110"/>
      <c r="O24" s="111"/>
      <c r="P24" s="106"/>
      <c r="Q24" s="116">
        <v>36</v>
      </c>
      <c r="R24" s="121"/>
      <c r="S24" s="122"/>
      <c r="T24" s="118"/>
      <c r="U24" s="122"/>
    </row>
    <row r="25" spans="1:21" ht="15.75" thickBot="1">
      <c r="A25" s="166" t="s">
        <v>46</v>
      </c>
      <c r="B25" s="167" t="s">
        <v>9</v>
      </c>
      <c r="C25" s="279" t="s">
        <v>176</v>
      </c>
      <c r="D25" s="280"/>
      <c r="E25" s="281">
        <f t="shared" si="1"/>
        <v>72</v>
      </c>
      <c r="F25" s="282"/>
      <c r="G25" s="281">
        <f t="shared" si="2"/>
        <v>0</v>
      </c>
      <c r="H25" s="283"/>
      <c r="I25" s="284"/>
      <c r="J25" s="284"/>
      <c r="K25" s="282">
        <f>SUM(P25:U25)</f>
        <v>72</v>
      </c>
      <c r="L25" s="284"/>
      <c r="M25" s="285"/>
      <c r="N25" s="286"/>
      <c r="O25" s="287"/>
      <c r="P25" s="288"/>
      <c r="Q25" s="289"/>
      <c r="R25" s="290">
        <v>72</v>
      </c>
      <c r="S25" s="291"/>
      <c r="T25" s="292"/>
      <c r="U25" s="291"/>
    </row>
    <row r="26" spans="1:21" ht="60.75" thickBot="1">
      <c r="A26" s="187" t="s">
        <v>47</v>
      </c>
      <c r="B26" s="186" t="s">
        <v>222</v>
      </c>
      <c r="C26" s="302" t="s">
        <v>254</v>
      </c>
      <c r="D26" s="299" t="s">
        <v>256</v>
      </c>
      <c r="E26" s="300">
        <f>SUM(E27:E31)</f>
        <v>280</v>
      </c>
      <c r="F26" s="300">
        <f t="shared" ref="F26:U26" si="4">SUM(F27:F31)</f>
        <v>14</v>
      </c>
      <c r="G26" s="300">
        <f t="shared" si="4"/>
        <v>158</v>
      </c>
      <c r="H26" s="300">
        <f t="shared" si="4"/>
        <v>56</v>
      </c>
      <c r="I26" s="300">
        <f t="shared" si="4"/>
        <v>102</v>
      </c>
      <c r="J26" s="300">
        <f t="shared" si="4"/>
        <v>0</v>
      </c>
      <c r="K26" s="300">
        <f t="shared" si="4"/>
        <v>108</v>
      </c>
      <c r="L26" s="300">
        <f t="shared" si="4"/>
        <v>0</v>
      </c>
      <c r="M26" s="300">
        <f t="shared" si="4"/>
        <v>0</v>
      </c>
      <c r="N26" s="300">
        <f t="shared" si="4"/>
        <v>0</v>
      </c>
      <c r="O26" s="300">
        <f t="shared" si="4"/>
        <v>0</v>
      </c>
      <c r="P26" s="300">
        <f t="shared" si="4"/>
        <v>0</v>
      </c>
      <c r="Q26" s="300">
        <f t="shared" si="4"/>
        <v>136</v>
      </c>
      <c r="R26" s="300">
        <f t="shared" si="4"/>
        <v>144</v>
      </c>
      <c r="S26" s="300">
        <f t="shared" si="4"/>
        <v>0</v>
      </c>
      <c r="T26" s="300">
        <f t="shared" si="4"/>
        <v>0</v>
      </c>
      <c r="U26" s="301">
        <f t="shared" si="4"/>
        <v>0</v>
      </c>
    </row>
    <row r="27" spans="1:21" ht="48" thickBot="1">
      <c r="A27" s="191" t="s">
        <v>48</v>
      </c>
      <c r="B27" s="188" t="s">
        <v>223</v>
      </c>
      <c r="C27" s="293"/>
      <c r="D27" s="294" t="s">
        <v>166</v>
      </c>
      <c r="E27" s="61">
        <f>SUM(F27:G27,K27:M27)</f>
        <v>64</v>
      </c>
      <c r="F27" s="61">
        <v>6</v>
      </c>
      <c r="G27" s="61">
        <f>H27+I27+J27</f>
        <v>58</v>
      </c>
      <c r="H27" s="295">
        <f>SUM(P27:U27)-I27-J27-F27</f>
        <v>16</v>
      </c>
      <c r="I27" s="61">
        <v>42</v>
      </c>
      <c r="J27" s="61"/>
      <c r="K27" s="61"/>
      <c r="L27" s="61"/>
      <c r="M27" s="137"/>
      <c r="N27" s="143"/>
      <c r="O27" s="144"/>
      <c r="P27" s="140"/>
      <c r="Q27" s="147">
        <v>64</v>
      </c>
      <c r="R27" s="150"/>
      <c r="S27" s="151"/>
      <c r="T27" s="140"/>
      <c r="U27" s="151"/>
    </row>
    <row r="28" spans="1:21" ht="63.75" thickBot="1">
      <c r="A28" s="191" t="s">
        <v>100</v>
      </c>
      <c r="B28" s="189" t="s">
        <v>224</v>
      </c>
      <c r="C28" s="192"/>
      <c r="D28" s="193" t="s">
        <v>251</v>
      </c>
      <c r="E28" s="177">
        <f t="shared" ref="E28:E31" si="5">SUM(F28:G28,K28:M28)</f>
        <v>54</v>
      </c>
      <c r="F28" s="194">
        <v>4</v>
      </c>
      <c r="G28" s="177">
        <f t="shared" ref="G28:G31" si="6">H28+I28+J28</f>
        <v>50</v>
      </c>
      <c r="H28" s="132">
        <f t="shared" ref="H28:H29" si="7">SUM(P28:U28)-I28-J28-F28</f>
        <v>20</v>
      </c>
      <c r="I28" s="195">
        <v>30</v>
      </c>
      <c r="J28" s="195"/>
      <c r="K28" s="195"/>
      <c r="L28" s="195"/>
      <c r="M28" s="196"/>
      <c r="N28" s="201"/>
      <c r="O28" s="202"/>
      <c r="P28" s="197"/>
      <c r="Q28" s="198"/>
      <c r="R28" s="203">
        <v>54</v>
      </c>
      <c r="S28" s="204"/>
      <c r="T28" s="199"/>
      <c r="U28" s="200"/>
    </row>
    <row r="29" spans="1:21" ht="48" thickBot="1">
      <c r="A29" s="191" t="s">
        <v>175</v>
      </c>
      <c r="B29" s="189" t="s">
        <v>225</v>
      </c>
      <c r="C29" s="192"/>
      <c r="D29" s="193" t="s">
        <v>251</v>
      </c>
      <c r="E29" s="177">
        <f t="shared" si="5"/>
        <v>54</v>
      </c>
      <c r="F29" s="194">
        <v>4</v>
      </c>
      <c r="G29" s="177">
        <f t="shared" si="6"/>
        <v>50</v>
      </c>
      <c r="H29" s="132">
        <f t="shared" si="7"/>
        <v>20</v>
      </c>
      <c r="I29" s="195">
        <v>30</v>
      </c>
      <c r="J29" s="195"/>
      <c r="K29" s="195"/>
      <c r="L29" s="195"/>
      <c r="M29" s="196"/>
      <c r="N29" s="201"/>
      <c r="O29" s="202"/>
      <c r="P29" s="197"/>
      <c r="Q29" s="198"/>
      <c r="R29" s="203">
        <v>54</v>
      </c>
      <c r="S29" s="204"/>
      <c r="T29" s="199"/>
      <c r="U29" s="200"/>
    </row>
    <row r="30" spans="1:21" ht="16.5" thickBot="1">
      <c r="A30" s="205" t="s">
        <v>177</v>
      </c>
      <c r="B30" s="190" t="s">
        <v>8</v>
      </c>
      <c r="C30" s="206"/>
      <c r="D30" s="207"/>
      <c r="E30" s="177">
        <f t="shared" si="5"/>
        <v>0</v>
      </c>
      <c r="F30" s="207"/>
      <c r="G30" s="177">
        <f t="shared" si="6"/>
        <v>0</v>
      </c>
      <c r="H30" s="207"/>
      <c r="I30" s="207"/>
      <c r="J30" s="207"/>
      <c r="K30" s="207"/>
      <c r="L30" s="207"/>
      <c r="M30" s="208"/>
      <c r="N30" s="209"/>
      <c r="O30" s="210"/>
      <c r="P30" s="199"/>
      <c r="Q30" s="211"/>
      <c r="R30" s="203"/>
      <c r="S30" s="204"/>
      <c r="T30" s="199"/>
      <c r="U30" s="200"/>
    </row>
    <row r="31" spans="1:21" ht="16.5" thickBot="1">
      <c r="A31" s="212" t="s">
        <v>46</v>
      </c>
      <c r="B31" s="212" t="s">
        <v>9</v>
      </c>
      <c r="C31" s="192" t="s">
        <v>176</v>
      </c>
      <c r="D31" s="193"/>
      <c r="E31" s="177">
        <f t="shared" si="5"/>
        <v>108</v>
      </c>
      <c r="F31" s="194"/>
      <c r="G31" s="177">
        <f t="shared" si="6"/>
        <v>0</v>
      </c>
      <c r="H31" s="195"/>
      <c r="I31" s="195"/>
      <c r="J31" s="195"/>
      <c r="K31" s="278">
        <f>SUM(P31:U31)</f>
        <v>108</v>
      </c>
      <c r="L31" s="195"/>
      <c r="M31" s="196"/>
      <c r="N31" s="213"/>
      <c r="O31" s="214"/>
      <c r="P31" s="197"/>
      <c r="Q31" s="198">
        <v>72</v>
      </c>
      <c r="R31" s="215">
        <v>36</v>
      </c>
      <c r="S31" s="216"/>
      <c r="T31" s="199"/>
      <c r="U31" s="200"/>
    </row>
    <row r="32" spans="1:21" ht="18" customHeight="1"/>
    <row r="33" ht="18" customHeight="1"/>
    <row r="34" ht="18" customHeight="1"/>
  </sheetData>
  <mergeCells count="32">
    <mergeCell ref="A2:U2"/>
    <mergeCell ref="A4:A12"/>
    <mergeCell ref="B4:B12"/>
    <mergeCell ref="C4:D9"/>
    <mergeCell ref="E4:E12"/>
    <mergeCell ref="F4:M5"/>
    <mergeCell ref="N4:U6"/>
    <mergeCell ref="F6:F12"/>
    <mergeCell ref="T7:U7"/>
    <mergeCell ref="G8:G12"/>
    <mergeCell ref="H8:J8"/>
    <mergeCell ref="N8:N12"/>
    <mergeCell ref="O8:O12"/>
    <mergeCell ref="P8:P12"/>
    <mergeCell ref="Q8:Q12"/>
    <mergeCell ref="R8:R12"/>
    <mergeCell ref="G6:M6"/>
    <mergeCell ref="G7:J7"/>
    <mergeCell ref="P7:Q7"/>
    <mergeCell ref="R7:S7"/>
    <mergeCell ref="N7:O7"/>
    <mergeCell ref="S8:S12"/>
    <mergeCell ref="T8:T12"/>
    <mergeCell ref="U8:U12"/>
    <mergeCell ref="H9:H12"/>
    <mergeCell ref="I9:I12"/>
    <mergeCell ref="J9:J12"/>
    <mergeCell ref="C10:C12"/>
    <mergeCell ref="D10:D12"/>
    <mergeCell ref="K7:K12"/>
    <mergeCell ref="L7:L12"/>
    <mergeCell ref="M7:M12"/>
  </mergeCells>
  <conditionalFormatting sqref="G21:G25 G27:G31">
    <cfRule type="expression" dxfId="67" priority="92" stopIfTrue="1">
      <formula>#REF!+#REF!+H21+I21&lt;&gt;G21</formula>
    </cfRule>
  </conditionalFormatting>
  <conditionalFormatting sqref="G24:G25 G27:G31">
    <cfRule type="expression" dxfId="66" priority="91" stopIfTrue="1">
      <formula>G24&lt;&gt;#REF!+H24+I24</formula>
    </cfRule>
  </conditionalFormatting>
  <conditionalFormatting sqref="G21:G25 G27:G31">
    <cfRule type="expression" dxfId="65" priority="90" stopIfTrue="1">
      <formula>G21&lt;&gt;#REF!+#REF!+H21</formula>
    </cfRule>
  </conditionalFormatting>
  <conditionalFormatting sqref="G21:G25 G27:G31">
    <cfRule type="expression" dxfId="64" priority="89" stopIfTrue="1">
      <formula>#REF!+#REF!+H21+I21&lt;&gt;G21</formula>
    </cfRule>
  </conditionalFormatting>
  <conditionalFormatting sqref="G21:G25 G27:G31">
    <cfRule type="expression" dxfId="63" priority="88" stopIfTrue="1">
      <formula>G21&lt;&gt;#REF!+#REF!+H21</formula>
    </cfRule>
  </conditionalFormatting>
  <conditionalFormatting sqref="G24">
    <cfRule type="expression" dxfId="62" priority="87" stopIfTrue="1">
      <formula>#REF!+#REF!+H24+I24&lt;&gt;G24</formula>
    </cfRule>
  </conditionalFormatting>
  <conditionalFormatting sqref="G24">
    <cfRule type="expression" dxfId="61" priority="83" stopIfTrue="1">
      <formula>G24&lt;&gt;#REF!+#REF!+H24</formula>
    </cfRule>
  </conditionalFormatting>
  <conditionalFormatting sqref="G24:G25 G27:G31">
    <cfRule type="expression" dxfId="60" priority="76" stopIfTrue="1">
      <formula>G24&lt;&gt;#REF!+H24+I24</formula>
    </cfRule>
  </conditionalFormatting>
  <conditionalFormatting sqref="G24">
    <cfRule type="expression" dxfId="59" priority="71" stopIfTrue="1">
      <formula>#REF!+#REF!+H24+I24&lt;&gt;G24</formula>
    </cfRule>
  </conditionalFormatting>
  <conditionalFormatting sqref="G24">
    <cfRule type="expression" dxfId="58" priority="67" stopIfTrue="1">
      <formula>G24&lt;&gt;#REF!+#REF!+H24</formula>
    </cfRule>
  </conditionalFormatting>
  <conditionalFormatting sqref="G24:G25 G27:G31">
    <cfRule type="expression" dxfId="57" priority="59" stopIfTrue="1">
      <formula>G24&lt;&gt;#REF!+H24+I24</formula>
    </cfRule>
  </conditionalFormatting>
  <conditionalFormatting sqref="G24">
    <cfRule type="expression" dxfId="56" priority="55" stopIfTrue="1">
      <formula>#REF!+#REF!+H24+I24&lt;&gt;G24</formula>
    </cfRule>
  </conditionalFormatting>
  <conditionalFormatting sqref="G24">
    <cfRule type="expression" dxfId="55" priority="51" stopIfTrue="1">
      <formula>G24&lt;&gt;#REF!+#REF!+H24</formula>
    </cfRule>
  </conditionalFormatting>
  <conditionalFormatting sqref="G24:G25 G27:G31">
    <cfRule type="expression" dxfId="54" priority="44" stopIfTrue="1">
      <formula>G24&lt;&gt;#REF!+H24+I24</formula>
    </cfRule>
  </conditionalFormatting>
  <conditionalFormatting sqref="G24">
    <cfRule type="expression" dxfId="53" priority="39" stopIfTrue="1">
      <formula>#REF!+#REF!+H24+I24&lt;&gt;G24</formula>
    </cfRule>
  </conditionalFormatting>
  <conditionalFormatting sqref="G24">
    <cfRule type="expression" dxfId="52" priority="35" stopIfTrue="1">
      <formula>G24&lt;&gt;#REF!+#REF!+H24</formula>
    </cfRule>
  </conditionalFormatting>
  <conditionalFormatting sqref="G31">
    <cfRule type="expression" dxfId="51" priority="8" stopIfTrue="1">
      <formula>#REF!+#REF!+H31+I31&lt;&gt;G31</formula>
    </cfRule>
  </conditionalFormatting>
  <conditionalFormatting sqref="G31">
    <cfRule type="expression" dxfId="50" priority="7" stopIfTrue="1">
      <formula>G31&lt;&gt;#REF!+H31+I31</formula>
    </cfRule>
  </conditionalFormatting>
  <conditionalFormatting sqref="G31">
    <cfRule type="expression" dxfId="49" priority="6" stopIfTrue="1">
      <formula>G31&lt;&gt;#REF!+#REF!+H31</formula>
    </cfRule>
  </conditionalFormatting>
  <conditionalFormatting sqref="G31">
    <cfRule type="expression" dxfId="48" priority="5" stopIfTrue="1">
      <formula>#REF!+#REF!+H31+I31&lt;&gt;G31</formula>
    </cfRule>
  </conditionalFormatting>
  <conditionalFormatting sqref="G31">
    <cfRule type="expression" dxfId="47" priority="4" stopIfTrue="1">
      <formula>G31&lt;&gt;#REF!+#REF!+H31</formula>
    </cfRule>
  </conditionalFormatting>
  <conditionalFormatting sqref="G31">
    <cfRule type="expression" dxfId="46" priority="3" stopIfTrue="1">
      <formula>G31&lt;&gt;#REF!+H31+I31</formula>
    </cfRule>
  </conditionalFormatting>
  <conditionalFormatting sqref="G31">
    <cfRule type="expression" dxfId="45" priority="2" stopIfTrue="1">
      <formula>G31&lt;&gt;#REF!+H31+I31</formula>
    </cfRule>
  </conditionalFormatting>
  <conditionalFormatting sqref="G31">
    <cfRule type="expression" dxfId="44" priority="1" stopIfTrue="1">
      <formula>G31&lt;&gt;#REF!+H31+I31</formula>
    </cfRule>
  </conditionalFormatting>
  <pageMargins left="0.39370078740157483" right="0.23622047244094491" top="0.39370078740157483" bottom="0.27559055118110237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51"/>
  <sheetViews>
    <sheetView tabSelected="1" view="pageBreakPreview" zoomScale="60" zoomScaleNormal="70" workbookViewId="0">
      <pane ySplit="18" topLeftCell="A19" activePane="bottomLeft" state="frozen"/>
      <selection pane="bottomLeft" activeCell="AA32" sqref="AA32"/>
    </sheetView>
  </sheetViews>
  <sheetFormatPr defaultRowHeight="12.75"/>
  <cols>
    <col min="1" max="1" width="12.28515625" style="1" customWidth="1"/>
    <col min="2" max="2" width="55.140625" style="1" customWidth="1"/>
    <col min="3" max="3" width="9.7109375" style="1" customWidth="1"/>
    <col min="4" max="4" width="8.7109375" style="1" customWidth="1"/>
    <col min="5" max="5" width="7.140625" style="1" customWidth="1"/>
    <col min="6" max="6" width="6.42578125" style="1" customWidth="1"/>
    <col min="7" max="7" width="8" style="1" customWidth="1"/>
    <col min="8" max="10" width="6.7109375" style="1" customWidth="1"/>
    <col min="11" max="11" width="8" style="1" customWidth="1"/>
    <col min="12" max="13" width="6.7109375" style="1" customWidth="1"/>
    <col min="14" max="14" width="8" style="1" customWidth="1"/>
    <col min="15" max="15" width="7.5703125" style="1" customWidth="1"/>
    <col min="16" max="21" width="7.5703125" style="4" customWidth="1"/>
    <col min="22" max="16384" width="9.140625" style="1"/>
  </cols>
  <sheetData>
    <row r="1" spans="1:26" ht="16.5" customHeight="1">
      <c r="A1" s="6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22"/>
    </row>
    <row r="2" spans="1:26" ht="15.75" customHeight="1">
      <c r="A2" s="414" t="s">
        <v>17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6"/>
    </row>
    <row r="3" spans="1:26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3"/>
    </row>
    <row r="4" spans="1:26" ht="15" customHeight="1" thickBot="1">
      <c r="A4" s="417" t="s">
        <v>1</v>
      </c>
      <c r="B4" s="418" t="s">
        <v>18</v>
      </c>
      <c r="C4" s="382" t="s">
        <v>19</v>
      </c>
      <c r="D4" s="381"/>
      <c r="E4" s="388" t="s">
        <v>133</v>
      </c>
      <c r="F4" s="437" t="s">
        <v>134</v>
      </c>
      <c r="G4" s="437"/>
      <c r="H4" s="437"/>
      <c r="I4" s="437"/>
      <c r="J4" s="437"/>
      <c r="K4" s="437"/>
      <c r="L4" s="437"/>
      <c r="M4" s="437"/>
      <c r="N4" s="427" t="s">
        <v>144</v>
      </c>
      <c r="O4" s="428"/>
      <c r="P4" s="428"/>
      <c r="Q4" s="428"/>
      <c r="R4" s="428"/>
      <c r="S4" s="428"/>
      <c r="T4" s="428"/>
      <c r="U4" s="429"/>
    </row>
    <row r="5" spans="1:26" ht="15" customHeight="1" thickBot="1">
      <c r="A5" s="417"/>
      <c r="B5" s="419"/>
      <c r="C5" s="382"/>
      <c r="D5" s="381"/>
      <c r="E5" s="389"/>
      <c r="F5" s="438"/>
      <c r="G5" s="438"/>
      <c r="H5" s="438"/>
      <c r="I5" s="438"/>
      <c r="J5" s="438"/>
      <c r="K5" s="438"/>
      <c r="L5" s="438"/>
      <c r="M5" s="438"/>
      <c r="N5" s="430"/>
      <c r="O5" s="431"/>
      <c r="P5" s="431"/>
      <c r="Q5" s="431"/>
      <c r="R5" s="431"/>
      <c r="S5" s="431"/>
      <c r="T5" s="431"/>
      <c r="U5" s="432"/>
    </row>
    <row r="6" spans="1:26" ht="15" customHeight="1" thickBot="1">
      <c r="A6" s="417"/>
      <c r="B6" s="419"/>
      <c r="C6" s="382"/>
      <c r="D6" s="381"/>
      <c r="E6" s="389"/>
      <c r="F6" s="383" t="s">
        <v>135</v>
      </c>
      <c r="G6" s="386" t="s">
        <v>136</v>
      </c>
      <c r="H6" s="387"/>
      <c r="I6" s="387"/>
      <c r="J6" s="387"/>
      <c r="K6" s="387"/>
      <c r="L6" s="387"/>
      <c r="M6" s="387"/>
      <c r="N6" s="433"/>
      <c r="O6" s="434"/>
      <c r="P6" s="434"/>
      <c r="Q6" s="434"/>
      <c r="R6" s="434"/>
      <c r="S6" s="434"/>
      <c r="T6" s="434"/>
      <c r="U6" s="435"/>
    </row>
    <row r="7" spans="1:26" ht="15" customHeight="1" thickBot="1">
      <c r="A7" s="417"/>
      <c r="B7" s="419"/>
      <c r="C7" s="382"/>
      <c r="D7" s="381"/>
      <c r="E7" s="389"/>
      <c r="F7" s="384"/>
      <c r="G7" s="398" t="s">
        <v>139</v>
      </c>
      <c r="H7" s="399"/>
      <c r="I7" s="399"/>
      <c r="J7" s="400"/>
      <c r="K7" s="391" t="s">
        <v>137</v>
      </c>
      <c r="L7" s="395" t="s">
        <v>138</v>
      </c>
      <c r="M7" s="395" t="s">
        <v>11</v>
      </c>
      <c r="N7" s="404" t="s">
        <v>14</v>
      </c>
      <c r="O7" s="404"/>
      <c r="P7" s="421" t="s">
        <v>15</v>
      </c>
      <c r="Q7" s="426"/>
      <c r="R7" s="421" t="s">
        <v>16</v>
      </c>
      <c r="S7" s="426"/>
      <c r="T7" s="421" t="s">
        <v>71</v>
      </c>
      <c r="U7" s="422"/>
    </row>
    <row r="8" spans="1:26" ht="28.5" customHeight="1" thickBot="1">
      <c r="A8" s="417"/>
      <c r="B8" s="419"/>
      <c r="C8" s="382"/>
      <c r="D8" s="381"/>
      <c r="E8" s="389"/>
      <c r="F8" s="384"/>
      <c r="G8" s="436" t="s">
        <v>140</v>
      </c>
      <c r="H8" s="401" t="s">
        <v>141</v>
      </c>
      <c r="I8" s="401"/>
      <c r="J8" s="401"/>
      <c r="K8" s="392"/>
      <c r="L8" s="396"/>
      <c r="M8" s="396"/>
      <c r="N8" s="405" t="s">
        <v>151</v>
      </c>
      <c r="O8" s="408" t="s">
        <v>152</v>
      </c>
      <c r="P8" s="411" t="s">
        <v>64</v>
      </c>
      <c r="Q8" s="408" t="s">
        <v>162</v>
      </c>
      <c r="R8" s="411" t="s">
        <v>77</v>
      </c>
      <c r="S8" s="408" t="s">
        <v>163</v>
      </c>
      <c r="T8" s="411" t="s">
        <v>119</v>
      </c>
      <c r="U8" s="408" t="s">
        <v>120</v>
      </c>
    </row>
    <row r="9" spans="1:26" ht="15" customHeight="1" thickBot="1">
      <c r="A9" s="417"/>
      <c r="B9" s="419"/>
      <c r="C9" s="382"/>
      <c r="D9" s="381"/>
      <c r="E9" s="389"/>
      <c r="F9" s="384"/>
      <c r="G9" s="393"/>
      <c r="H9" s="423" t="s">
        <v>142</v>
      </c>
      <c r="I9" s="402" t="s">
        <v>63</v>
      </c>
      <c r="J9" s="402" t="s">
        <v>143</v>
      </c>
      <c r="K9" s="393"/>
      <c r="L9" s="396"/>
      <c r="M9" s="396"/>
      <c r="N9" s="406"/>
      <c r="O9" s="409"/>
      <c r="P9" s="412"/>
      <c r="Q9" s="409"/>
      <c r="R9" s="412"/>
      <c r="S9" s="409"/>
      <c r="T9" s="412"/>
      <c r="U9" s="409"/>
    </row>
    <row r="10" spans="1:26" ht="17.25" customHeight="1" thickBot="1">
      <c r="A10" s="417"/>
      <c r="B10" s="419"/>
      <c r="C10" s="380" t="s">
        <v>131</v>
      </c>
      <c r="D10" s="381" t="s">
        <v>132</v>
      </c>
      <c r="E10" s="389"/>
      <c r="F10" s="384"/>
      <c r="G10" s="393"/>
      <c r="H10" s="424"/>
      <c r="I10" s="403"/>
      <c r="J10" s="403"/>
      <c r="K10" s="393"/>
      <c r="L10" s="396"/>
      <c r="M10" s="396"/>
      <c r="N10" s="406"/>
      <c r="O10" s="409"/>
      <c r="P10" s="412"/>
      <c r="Q10" s="409"/>
      <c r="R10" s="412"/>
      <c r="S10" s="409"/>
      <c r="T10" s="412"/>
      <c r="U10" s="409"/>
      <c r="Z10" s="365"/>
    </row>
    <row r="11" spans="1:26" ht="15.75" customHeight="1" thickBot="1">
      <c r="A11" s="417"/>
      <c r="B11" s="419"/>
      <c r="C11" s="380"/>
      <c r="D11" s="381"/>
      <c r="E11" s="389"/>
      <c r="F11" s="384"/>
      <c r="G11" s="393"/>
      <c r="H11" s="424"/>
      <c r="I11" s="403"/>
      <c r="J11" s="403"/>
      <c r="K11" s="393"/>
      <c r="L11" s="396"/>
      <c r="M11" s="396"/>
      <c r="N11" s="406"/>
      <c r="O11" s="409"/>
      <c r="P11" s="412"/>
      <c r="Q11" s="409"/>
      <c r="R11" s="412"/>
      <c r="S11" s="409"/>
      <c r="T11" s="412"/>
      <c r="U11" s="409"/>
    </row>
    <row r="12" spans="1:26" ht="79.5" customHeight="1" thickBot="1">
      <c r="A12" s="417"/>
      <c r="B12" s="420"/>
      <c r="C12" s="380"/>
      <c r="D12" s="381"/>
      <c r="E12" s="390"/>
      <c r="F12" s="385"/>
      <c r="G12" s="394"/>
      <c r="H12" s="425"/>
      <c r="I12" s="403"/>
      <c r="J12" s="403"/>
      <c r="K12" s="394"/>
      <c r="L12" s="397"/>
      <c r="M12" s="397"/>
      <c r="N12" s="407"/>
      <c r="O12" s="410"/>
      <c r="P12" s="413"/>
      <c r="Q12" s="410"/>
      <c r="R12" s="413"/>
      <c r="S12" s="410"/>
      <c r="T12" s="413"/>
      <c r="U12" s="410"/>
    </row>
    <row r="13" spans="1:26" s="4" customFormat="1" ht="18" customHeight="1" thickBot="1">
      <c r="A13" s="15">
        <v>1</v>
      </c>
      <c r="B13" s="16">
        <v>2</v>
      </c>
      <c r="C13" s="15">
        <v>3</v>
      </c>
      <c r="D13" s="16">
        <v>4</v>
      </c>
      <c r="E13" s="15">
        <v>5</v>
      </c>
      <c r="F13" s="16">
        <v>6</v>
      </c>
      <c r="G13" s="15">
        <v>7</v>
      </c>
      <c r="H13" s="16">
        <v>8</v>
      </c>
      <c r="I13" s="15">
        <v>9</v>
      </c>
      <c r="J13" s="16">
        <v>10</v>
      </c>
      <c r="K13" s="15">
        <v>11</v>
      </c>
      <c r="L13" s="16">
        <v>12</v>
      </c>
      <c r="M13" s="15">
        <v>13</v>
      </c>
      <c r="N13" s="16">
        <v>14</v>
      </c>
      <c r="O13" s="15">
        <v>15</v>
      </c>
      <c r="P13" s="16">
        <v>16</v>
      </c>
      <c r="Q13" s="15">
        <v>17</v>
      </c>
      <c r="R13" s="16">
        <v>18</v>
      </c>
      <c r="S13" s="15">
        <v>19</v>
      </c>
      <c r="T13" s="16">
        <v>20</v>
      </c>
      <c r="U13" s="15">
        <v>21</v>
      </c>
    </row>
    <row r="14" spans="1:26" ht="13.5" hidden="1" customHeight="1" thickBot="1">
      <c r="A14" s="17"/>
      <c r="B14" s="18"/>
      <c r="C14" s="3"/>
      <c r="D14" s="3"/>
      <c r="E14" s="47"/>
      <c r="F14" s="3"/>
      <c r="G14" s="32"/>
      <c r="H14" s="24"/>
      <c r="I14" s="18"/>
      <c r="J14" s="3"/>
      <c r="K14" s="3"/>
      <c r="L14" s="3"/>
      <c r="M14" s="35"/>
      <c r="N14" s="25"/>
      <c r="O14" s="18"/>
      <c r="P14" s="19"/>
      <c r="Q14" s="20"/>
      <c r="R14" s="19"/>
      <c r="S14" s="20"/>
      <c r="T14" s="19"/>
      <c r="U14" s="21"/>
    </row>
    <row r="15" spans="1:26" ht="13.5" hidden="1" customHeight="1" thickBot="1">
      <c r="A15" s="17"/>
      <c r="B15" s="18"/>
      <c r="C15" s="3"/>
      <c r="D15" s="3"/>
      <c r="E15" s="47"/>
      <c r="F15" s="3"/>
      <c r="G15" s="32"/>
      <c r="H15" s="24"/>
      <c r="I15" s="18"/>
      <c r="J15" s="3"/>
      <c r="K15" s="3"/>
      <c r="L15" s="3"/>
      <c r="M15" s="35"/>
      <c r="N15" s="25"/>
      <c r="O15" s="18"/>
      <c r="P15" s="19"/>
      <c r="Q15" s="20"/>
      <c r="R15" s="19"/>
      <c r="S15" s="20"/>
      <c r="T15" s="19"/>
      <c r="U15" s="21"/>
    </row>
    <row r="16" spans="1:26" ht="13.5" hidden="1" customHeight="1" thickBot="1">
      <c r="A16" s="17"/>
      <c r="B16" s="18"/>
      <c r="C16" s="3"/>
      <c r="D16" s="3"/>
      <c r="E16" s="47"/>
      <c r="F16" s="3"/>
      <c r="G16" s="32"/>
      <c r="H16" s="24"/>
      <c r="I16" s="18"/>
      <c r="J16" s="3"/>
      <c r="K16" s="3"/>
      <c r="L16" s="3"/>
      <c r="M16" s="35"/>
      <c r="N16" s="25"/>
      <c r="O16" s="18"/>
      <c r="P16" s="19"/>
      <c r="Q16" s="20"/>
      <c r="R16" s="19"/>
      <c r="S16" s="20"/>
      <c r="T16" s="19"/>
      <c r="U16" s="21"/>
    </row>
    <row r="17" spans="1:29" ht="13.5" hidden="1" customHeight="1" thickBot="1">
      <c r="A17" s="17"/>
      <c r="B17" s="18"/>
      <c r="C17" s="3"/>
      <c r="D17" s="3"/>
      <c r="E17" s="47"/>
      <c r="F17" s="3"/>
      <c r="G17" s="32"/>
      <c r="H17" s="24"/>
      <c r="I17" s="18"/>
      <c r="J17" s="3"/>
      <c r="K17" s="3"/>
      <c r="L17" s="3"/>
      <c r="M17" s="35"/>
      <c r="N17" s="25"/>
      <c r="O17" s="18"/>
      <c r="P17" s="19"/>
      <c r="Q17" s="20"/>
      <c r="R17" s="19"/>
      <c r="S17" s="20"/>
      <c r="T17" s="19"/>
      <c r="U17" s="21"/>
    </row>
    <row r="18" spans="1:29" ht="13.5" hidden="1" customHeight="1" thickBot="1">
      <c r="A18" s="17"/>
      <c r="B18" s="18"/>
      <c r="C18" s="3"/>
      <c r="D18" s="3"/>
      <c r="E18" s="49"/>
      <c r="F18" s="3"/>
      <c r="G18" s="32"/>
      <c r="H18" s="24"/>
      <c r="I18" s="18"/>
      <c r="J18" s="3"/>
      <c r="K18" s="3"/>
      <c r="L18" s="3"/>
      <c r="M18" s="35"/>
      <c r="N18" s="25"/>
      <c r="O18" s="18"/>
      <c r="P18" s="19"/>
      <c r="Q18" s="20"/>
      <c r="R18" s="19"/>
      <c r="S18" s="20"/>
      <c r="T18" s="19"/>
      <c r="U18" s="21"/>
    </row>
    <row r="19" spans="1:29" s="5" customFormat="1" ht="48.75" customHeight="1" thickBot="1">
      <c r="A19" s="222" t="s">
        <v>49</v>
      </c>
      <c r="B19" s="223" t="s">
        <v>226</v>
      </c>
      <c r="C19" s="317" t="s">
        <v>254</v>
      </c>
      <c r="D19" s="310" t="s">
        <v>255</v>
      </c>
      <c r="E19" s="318">
        <f>SUM(E20:E23)</f>
        <v>218</v>
      </c>
      <c r="F19" s="318">
        <f t="shared" ref="F19:U19" si="0">SUM(F20:F23)</f>
        <v>14</v>
      </c>
      <c r="G19" s="318">
        <f t="shared" si="0"/>
        <v>132</v>
      </c>
      <c r="H19" s="318">
        <f t="shared" si="0"/>
        <v>52</v>
      </c>
      <c r="I19" s="318">
        <f t="shared" si="0"/>
        <v>80</v>
      </c>
      <c r="J19" s="318">
        <f t="shared" si="0"/>
        <v>0</v>
      </c>
      <c r="K19" s="318">
        <f t="shared" si="0"/>
        <v>72</v>
      </c>
      <c r="L19" s="318">
        <f t="shared" si="0"/>
        <v>0</v>
      </c>
      <c r="M19" s="318">
        <f t="shared" si="0"/>
        <v>0</v>
      </c>
      <c r="N19" s="318">
        <f t="shared" si="0"/>
        <v>0</v>
      </c>
      <c r="O19" s="318">
        <f t="shared" si="0"/>
        <v>0</v>
      </c>
      <c r="P19" s="318">
        <f t="shared" si="0"/>
        <v>0</v>
      </c>
      <c r="Q19" s="318">
        <f t="shared" si="0"/>
        <v>0</v>
      </c>
      <c r="R19" s="318">
        <f t="shared" si="0"/>
        <v>0</v>
      </c>
      <c r="S19" s="318">
        <f t="shared" si="0"/>
        <v>218</v>
      </c>
      <c r="T19" s="318">
        <f t="shared" si="0"/>
        <v>0</v>
      </c>
      <c r="U19" s="318">
        <f t="shared" si="0"/>
        <v>0</v>
      </c>
    </row>
    <row r="20" spans="1:29" ht="48" thickBot="1">
      <c r="A20" s="217" t="s">
        <v>50</v>
      </c>
      <c r="B20" s="253" t="s">
        <v>228</v>
      </c>
      <c r="C20" s="264" t="s">
        <v>179</v>
      </c>
      <c r="D20" s="314"/>
      <c r="E20" s="170">
        <f>SUM(F20:G20,K20:M20)</f>
        <v>86</v>
      </c>
      <c r="F20" s="171">
        <v>8</v>
      </c>
      <c r="G20" s="170">
        <f>H20+I20+J20</f>
        <v>78</v>
      </c>
      <c r="H20" s="311">
        <f>SUM(P20:U20)-I20-J20-F20</f>
        <v>28</v>
      </c>
      <c r="I20" s="177">
        <v>50</v>
      </c>
      <c r="J20" s="171"/>
      <c r="K20" s="170"/>
      <c r="L20" s="177"/>
      <c r="M20" s="171"/>
      <c r="N20" s="312"/>
      <c r="O20" s="178"/>
      <c r="P20" s="172"/>
      <c r="Q20" s="173"/>
      <c r="R20" s="179"/>
      <c r="S20" s="180">
        <v>86</v>
      </c>
      <c r="T20" s="172"/>
      <c r="U20" s="173"/>
    </row>
    <row r="21" spans="1:29" ht="48" thickBot="1">
      <c r="A21" s="217" t="s">
        <v>130</v>
      </c>
      <c r="B21" s="253" t="s">
        <v>229</v>
      </c>
      <c r="C21" s="231" t="s">
        <v>179</v>
      </c>
      <c r="D21" s="315"/>
      <c r="E21" s="108">
        <f t="shared" ref="E21:E23" si="1">SUM(F21:G21,K21:M21)</f>
        <v>60</v>
      </c>
      <c r="F21" s="229">
        <v>6</v>
      </c>
      <c r="G21" s="108">
        <f t="shared" ref="G21:G23" si="2">H21+I21+J21</f>
        <v>54</v>
      </c>
      <c r="H21" s="132">
        <f>SUM(P21:U21)-I21-J21-F21</f>
        <v>24</v>
      </c>
      <c r="I21" s="194">
        <v>30</v>
      </c>
      <c r="J21" s="229"/>
      <c r="K21" s="228"/>
      <c r="L21" s="194"/>
      <c r="M21" s="229"/>
      <c r="N21" s="230"/>
      <c r="O21" s="227"/>
      <c r="P21" s="225"/>
      <c r="Q21" s="226"/>
      <c r="R21" s="197"/>
      <c r="S21" s="198">
        <v>60</v>
      </c>
      <c r="T21" s="225"/>
      <c r="U21" s="226"/>
    </row>
    <row r="22" spans="1:29" ht="16.5" thickBot="1">
      <c r="A22" s="219" t="s">
        <v>230</v>
      </c>
      <c r="B22" s="308" t="s">
        <v>8</v>
      </c>
      <c r="C22" s="231"/>
      <c r="D22" s="315"/>
      <c r="E22" s="108">
        <f t="shared" si="1"/>
        <v>0</v>
      </c>
      <c r="F22" s="229"/>
      <c r="G22" s="108">
        <f t="shared" si="2"/>
        <v>0</v>
      </c>
      <c r="H22" s="194"/>
      <c r="I22" s="194"/>
      <c r="J22" s="229"/>
      <c r="K22" s="228"/>
      <c r="L22" s="194"/>
      <c r="M22" s="229"/>
      <c r="N22" s="230"/>
      <c r="O22" s="227"/>
      <c r="P22" s="225"/>
      <c r="Q22" s="226"/>
      <c r="R22" s="197"/>
      <c r="S22" s="198"/>
      <c r="T22" s="225"/>
      <c r="U22" s="226"/>
    </row>
    <row r="23" spans="1:29" ht="16.5" thickBot="1">
      <c r="A23" s="234" t="s">
        <v>51</v>
      </c>
      <c r="B23" s="309" t="s">
        <v>9</v>
      </c>
      <c r="C23" s="233" t="s">
        <v>179</v>
      </c>
      <c r="D23" s="316"/>
      <c r="E23" s="313">
        <f t="shared" si="1"/>
        <v>72</v>
      </c>
      <c r="F23" s="272"/>
      <c r="G23" s="313">
        <f t="shared" si="2"/>
        <v>0</v>
      </c>
      <c r="H23" s="245"/>
      <c r="I23" s="245"/>
      <c r="J23" s="272"/>
      <c r="K23" s="271">
        <f>SUM(N23:U23)</f>
        <v>72</v>
      </c>
      <c r="L23" s="245"/>
      <c r="M23" s="272"/>
      <c r="N23" s="258"/>
      <c r="O23" s="266"/>
      <c r="P23" s="277"/>
      <c r="Q23" s="246"/>
      <c r="R23" s="268"/>
      <c r="S23" s="275">
        <v>72</v>
      </c>
      <c r="T23" s="277"/>
      <c r="U23" s="246"/>
    </row>
    <row r="24" spans="1:29" ht="63.75" thickBot="1">
      <c r="A24" s="237" t="s">
        <v>52</v>
      </c>
      <c r="B24" s="247" t="s">
        <v>231</v>
      </c>
      <c r="C24" s="321" t="s">
        <v>252</v>
      </c>
      <c r="D24" s="322" t="s">
        <v>253</v>
      </c>
      <c r="E24" s="323">
        <f>SUM(E25:E28)</f>
        <v>722</v>
      </c>
      <c r="F24" s="324">
        <f t="shared" ref="F24:U24" si="3">SUM(F25:F28)</f>
        <v>33</v>
      </c>
      <c r="G24" s="325">
        <f t="shared" si="3"/>
        <v>365</v>
      </c>
      <c r="H24" s="326">
        <f t="shared" si="3"/>
        <v>249</v>
      </c>
      <c r="I24" s="326">
        <f t="shared" si="3"/>
        <v>86</v>
      </c>
      <c r="J24" s="327">
        <f t="shared" si="3"/>
        <v>30</v>
      </c>
      <c r="K24" s="323">
        <f t="shared" si="3"/>
        <v>324</v>
      </c>
      <c r="L24" s="326">
        <f t="shared" si="3"/>
        <v>0</v>
      </c>
      <c r="M24" s="324">
        <f>SUM(M25:M28)</f>
        <v>0</v>
      </c>
      <c r="N24" s="325">
        <f t="shared" si="3"/>
        <v>0</v>
      </c>
      <c r="O24" s="327">
        <f t="shared" si="3"/>
        <v>0</v>
      </c>
      <c r="P24" s="323">
        <f t="shared" si="3"/>
        <v>0</v>
      </c>
      <c r="Q24" s="324">
        <f t="shared" si="3"/>
        <v>0</v>
      </c>
      <c r="R24" s="325">
        <f t="shared" si="3"/>
        <v>84</v>
      </c>
      <c r="S24" s="327">
        <f t="shared" si="3"/>
        <v>184</v>
      </c>
      <c r="T24" s="323">
        <f t="shared" si="3"/>
        <v>274</v>
      </c>
      <c r="U24" s="327">
        <f t="shared" si="3"/>
        <v>180</v>
      </c>
      <c r="AC24" s="1">
        <f>96+96+72+114+72+66</f>
        <v>516</v>
      </c>
    </row>
    <row r="25" spans="1:29" ht="31.5">
      <c r="A25" s="239" t="s">
        <v>160</v>
      </c>
      <c r="B25" s="248" t="s">
        <v>232</v>
      </c>
      <c r="C25" s="264" t="s">
        <v>179</v>
      </c>
      <c r="D25" s="314" t="s">
        <v>249</v>
      </c>
      <c r="E25" s="269">
        <f>SUM(F25:G25,K25:M25)</f>
        <v>326</v>
      </c>
      <c r="F25" s="270">
        <v>29</v>
      </c>
      <c r="G25" s="257">
        <f>H25+I25+J25</f>
        <v>297</v>
      </c>
      <c r="H25" s="320">
        <f>SUM(P25:U25)-I25-J25-F25</f>
        <v>207</v>
      </c>
      <c r="I25" s="240">
        <v>60</v>
      </c>
      <c r="J25" s="270">
        <v>30</v>
      </c>
      <c r="K25" s="257"/>
      <c r="L25" s="240"/>
      <c r="M25" s="265"/>
      <c r="N25" s="269"/>
      <c r="O25" s="270"/>
      <c r="P25" s="267"/>
      <c r="Q25" s="274"/>
      <c r="R25" s="276">
        <v>48</v>
      </c>
      <c r="S25" s="241">
        <v>76</v>
      </c>
      <c r="T25" s="267">
        <v>94</v>
      </c>
      <c r="U25" s="241">
        <v>108</v>
      </c>
      <c r="V25" s="154"/>
      <c r="Y25" s="1">
        <f>25/4</f>
        <v>6.25</v>
      </c>
    </row>
    <row r="26" spans="1:29" ht="31.5">
      <c r="A26" s="242" t="s">
        <v>233</v>
      </c>
      <c r="B26" s="249" t="s">
        <v>234</v>
      </c>
      <c r="C26" s="231"/>
      <c r="D26" s="315" t="s">
        <v>249</v>
      </c>
      <c r="E26" s="228">
        <f t="shared" ref="E26:E28" si="4">SUM(F26:G26,K26:M26)</f>
        <v>72</v>
      </c>
      <c r="F26" s="229">
        <v>4</v>
      </c>
      <c r="G26" s="230">
        <f t="shared" ref="G26:G28" si="5">H26+I26+J26</f>
        <v>68</v>
      </c>
      <c r="H26" s="319">
        <f t="shared" ref="H26" si="6">SUM(P26:U26)-I26-J26-F26</f>
        <v>42</v>
      </c>
      <c r="I26" s="194">
        <v>26</v>
      </c>
      <c r="J26" s="229"/>
      <c r="K26" s="230"/>
      <c r="L26" s="194"/>
      <c r="M26" s="227"/>
      <c r="N26" s="228"/>
      <c r="O26" s="229"/>
      <c r="P26" s="197"/>
      <c r="Q26" s="198"/>
      <c r="R26" s="225"/>
      <c r="S26" s="226"/>
      <c r="T26" s="197">
        <v>36</v>
      </c>
      <c r="U26" s="226">
        <v>36</v>
      </c>
    </row>
    <row r="27" spans="1:29" ht="15.75">
      <c r="A27" s="243" t="s">
        <v>117</v>
      </c>
      <c r="B27" s="250" t="s">
        <v>8</v>
      </c>
      <c r="C27" s="231"/>
      <c r="D27" s="315"/>
      <c r="E27" s="228"/>
      <c r="F27" s="229"/>
      <c r="G27" s="230"/>
      <c r="H27" s="319"/>
      <c r="I27" s="194"/>
      <c r="J27" s="229"/>
      <c r="K27" s="230"/>
      <c r="L27" s="194"/>
      <c r="M27" s="227"/>
      <c r="N27" s="228"/>
      <c r="O27" s="229"/>
      <c r="P27" s="197"/>
      <c r="Q27" s="198"/>
      <c r="R27" s="225"/>
      <c r="S27" s="226"/>
      <c r="T27" s="197"/>
      <c r="U27" s="226"/>
    </row>
    <row r="28" spans="1:29" ht="16.5" thickBot="1">
      <c r="A28" s="244" t="s">
        <v>101</v>
      </c>
      <c r="B28" s="251" t="s">
        <v>9</v>
      </c>
      <c r="C28" s="233" t="s">
        <v>250</v>
      </c>
      <c r="D28" s="316"/>
      <c r="E28" s="271">
        <f t="shared" si="4"/>
        <v>324</v>
      </c>
      <c r="F28" s="272"/>
      <c r="G28" s="258">
        <f t="shared" si="5"/>
        <v>0</v>
      </c>
      <c r="H28" s="245"/>
      <c r="I28" s="245"/>
      <c r="J28" s="272"/>
      <c r="K28" s="258">
        <f>SUM(P28:U28)</f>
        <v>324</v>
      </c>
      <c r="L28" s="245"/>
      <c r="M28" s="266"/>
      <c r="N28" s="271"/>
      <c r="O28" s="272"/>
      <c r="P28" s="268"/>
      <c r="Q28" s="275"/>
      <c r="R28" s="277">
        <v>36</v>
      </c>
      <c r="S28" s="246">
        <v>108</v>
      </c>
      <c r="T28" s="268">
        <v>144</v>
      </c>
      <c r="U28" s="246">
        <v>36</v>
      </c>
    </row>
    <row r="29" spans="1:29" ht="32.25" thickBot="1">
      <c r="A29" s="238" t="s">
        <v>235</v>
      </c>
      <c r="B29" s="252" t="s">
        <v>236</v>
      </c>
      <c r="C29" s="337" t="s">
        <v>254</v>
      </c>
      <c r="D29" s="338" t="s">
        <v>255</v>
      </c>
      <c r="E29" s="339">
        <f>SUM(E30:E33)</f>
        <v>168</v>
      </c>
      <c r="F29" s="339">
        <f t="shared" ref="F29:U29" si="7">SUM(F30:F33)</f>
        <v>8</v>
      </c>
      <c r="G29" s="339">
        <f t="shared" si="7"/>
        <v>88</v>
      </c>
      <c r="H29" s="339">
        <f t="shared" si="7"/>
        <v>32</v>
      </c>
      <c r="I29" s="339">
        <f t="shared" si="7"/>
        <v>36</v>
      </c>
      <c r="J29" s="339">
        <f t="shared" si="7"/>
        <v>20</v>
      </c>
      <c r="K29" s="339">
        <f t="shared" si="7"/>
        <v>72</v>
      </c>
      <c r="L29" s="339">
        <f t="shared" si="7"/>
        <v>0</v>
      </c>
      <c r="M29" s="339">
        <f t="shared" si="7"/>
        <v>0</v>
      </c>
      <c r="N29" s="339">
        <f t="shared" si="7"/>
        <v>0</v>
      </c>
      <c r="O29" s="339">
        <f t="shared" si="7"/>
        <v>0</v>
      </c>
      <c r="P29" s="339">
        <f t="shared" si="7"/>
        <v>0</v>
      </c>
      <c r="Q29" s="339">
        <f t="shared" si="7"/>
        <v>0</v>
      </c>
      <c r="R29" s="339">
        <f t="shared" si="7"/>
        <v>0</v>
      </c>
      <c r="S29" s="339">
        <f t="shared" si="7"/>
        <v>0</v>
      </c>
      <c r="T29" s="339">
        <f t="shared" si="7"/>
        <v>52</v>
      </c>
      <c r="U29" s="339">
        <f t="shared" si="7"/>
        <v>116</v>
      </c>
    </row>
    <row r="30" spans="1:29" ht="32.25" thickBot="1">
      <c r="A30" s="29" t="s">
        <v>237</v>
      </c>
      <c r="B30" s="253" t="s">
        <v>238</v>
      </c>
      <c r="C30" s="231" t="s">
        <v>178</v>
      </c>
      <c r="D30" s="315"/>
      <c r="E30" s="269">
        <f>SUM(F30:G30,K30:M30)</f>
        <v>64</v>
      </c>
      <c r="F30" s="270">
        <v>4</v>
      </c>
      <c r="G30" s="230">
        <f>H30+I30+J30</f>
        <v>60</v>
      </c>
      <c r="H30" s="319">
        <f>SUM(P30:U30)-I30-J30-F30</f>
        <v>20</v>
      </c>
      <c r="I30" s="194">
        <v>20</v>
      </c>
      <c r="J30" s="227">
        <v>20</v>
      </c>
      <c r="K30" s="269"/>
      <c r="L30" s="240"/>
      <c r="M30" s="270"/>
      <c r="N30" s="230"/>
      <c r="O30" s="227"/>
      <c r="P30" s="276"/>
      <c r="Q30" s="241"/>
      <c r="R30" s="197"/>
      <c r="S30" s="198"/>
      <c r="T30" s="276">
        <v>34</v>
      </c>
      <c r="U30" s="241">
        <v>30</v>
      </c>
    </row>
    <row r="31" spans="1:29" ht="48" thickBot="1">
      <c r="A31" s="29" t="s">
        <v>239</v>
      </c>
      <c r="B31" s="253" t="s">
        <v>240</v>
      </c>
      <c r="C31" s="231" t="s">
        <v>178</v>
      </c>
      <c r="D31" s="315"/>
      <c r="E31" s="228">
        <f t="shared" ref="E31:E33" si="8">SUM(F31:G31,K31:M31)</f>
        <v>32</v>
      </c>
      <c r="F31" s="229">
        <v>4</v>
      </c>
      <c r="G31" s="230">
        <f t="shared" ref="G31:G33" si="9">H31+I31+J31</f>
        <v>28</v>
      </c>
      <c r="H31" s="319">
        <f>SUM(P31:U31)-I31-J31-F31</f>
        <v>12</v>
      </c>
      <c r="I31" s="194">
        <v>16</v>
      </c>
      <c r="J31" s="227"/>
      <c r="K31" s="228"/>
      <c r="L31" s="194"/>
      <c r="M31" s="229"/>
      <c r="N31" s="230"/>
      <c r="O31" s="227"/>
      <c r="P31" s="225"/>
      <c r="Q31" s="226"/>
      <c r="R31" s="197"/>
      <c r="S31" s="198"/>
      <c r="T31" s="225">
        <v>18</v>
      </c>
      <c r="U31" s="226">
        <v>14</v>
      </c>
    </row>
    <row r="32" spans="1:29" ht="16.5" thickBot="1">
      <c r="A32" s="224" t="s">
        <v>241</v>
      </c>
      <c r="B32" s="254" t="s">
        <v>8</v>
      </c>
      <c r="C32" s="231"/>
      <c r="D32" s="315"/>
      <c r="E32" s="228">
        <f t="shared" si="8"/>
        <v>0</v>
      </c>
      <c r="F32" s="229"/>
      <c r="G32" s="230">
        <f t="shared" si="9"/>
        <v>0</v>
      </c>
      <c r="H32" s="194"/>
      <c r="I32" s="194"/>
      <c r="J32" s="227"/>
      <c r="K32" s="228"/>
      <c r="L32" s="194"/>
      <c r="M32" s="229"/>
      <c r="N32" s="230"/>
      <c r="O32" s="227"/>
      <c r="P32" s="225"/>
      <c r="Q32" s="226"/>
      <c r="R32" s="197"/>
      <c r="S32" s="198"/>
      <c r="T32" s="225"/>
      <c r="U32" s="226"/>
    </row>
    <row r="33" spans="1:26" ht="16.5" thickBot="1">
      <c r="A33" s="36" t="s">
        <v>242</v>
      </c>
      <c r="B33" s="255" t="s">
        <v>9</v>
      </c>
      <c r="C33" s="231" t="s">
        <v>178</v>
      </c>
      <c r="D33" s="315"/>
      <c r="E33" s="271">
        <f t="shared" si="8"/>
        <v>72</v>
      </c>
      <c r="F33" s="272"/>
      <c r="G33" s="230">
        <f t="shared" si="9"/>
        <v>0</v>
      </c>
      <c r="H33" s="194"/>
      <c r="I33" s="194"/>
      <c r="J33" s="227"/>
      <c r="K33" s="271">
        <f>SUM(P33:U33)</f>
        <v>72</v>
      </c>
      <c r="L33" s="245"/>
      <c r="M33" s="272"/>
      <c r="N33" s="230"/>
      <c r="O33" s="227"/>
      <c r="P33" s="277"/>
      <c r="Q33" s="246"/>
      <c r="R33" s="197"/>
      <c r="S33" s="198"/>
      <c r="T33" s="277"/>
      <c r="U33" s="246">
        <v>72</v>
      </c>
    </row>
    <row r="34" spans="1:26" ht="32.25" thickBot="1">
      <c r="A34" s="302" t="s">
        <v>243</v>
      </c>
      <c r="B34" s="336" t="s">
        <v>244</v>
      </c>
      <c r="C34" s="335" t="s">
        <v>254</v>
      </c>
      <c r="D34" s="328" t="s">
        <v>255</v>
      </c>
      <c r="E34" s="329">
        <f>SUM(E35:E37)</f>
        <v>224</v>
      </c>
      <c r="F34" s="330">
        <f t="shared" ref="F34:U34" si="10">SUM(F35:F37)</f>
        <v>8</v>
      </c>
      <c r="G34" s="331">
        <f t="shared" si="10"/>
        <v>72</v>
      </c>
      <c r="H34" s="332">
        <f t="shared" si="10"/>
        <v>2</v>
      </c>
      <c r="I34" s="332">
        <f t="shared" si="10"/>
        <v>70</v>
      </c>
      <c r="J34" s="333">
        <f t="shared" si="10"/>
        <v>0</v>
      </c>
      <c r="K34" s="329">
        <f t="shared" si="10"/>
        <v>144</v>
      </c>
      <c r="L34" s="334">
        <f>SUM(L35:L37)</f>
        <v>0</v>
      </c>
      <c r="M34" s="334">
        <f>SUM(M35:M37)</f>
        <v>0</v>
      </c>
      <c r="N34" s="331">
        <f t="shared" si="10"/>
        <v>0</v>
      </c>
      <c r="O34" s="333">
        <f t="shared" si="10"/>
        <v>0</v>
      </c>
      <c r="P34" s="329">
        <f t="shared" si="10"/>
        <v>0</v>
      </c>
      <c r="Q34" s="330">
        <f t="shared" si="10"/>
        <v>224</v>
      </c>
      <c r="R34" s="331">
        <f t="shared" si="10"/>
        <v>0</v>
      </c>
      <c r="S34" s="333">
        <f t="shared" si="10"/>
        <v>0</v>
      </c>
      <c r="T34" s="329">
        <f t="shared" si="10"/>
        <v>0</v>
      </c>
      <c r="U34" s="334">
        <f t="shared" si="10"/>
        <v>0</v>
      </c>
    </row>
    <row r="35" spans="1:26" ht="48" thickBot="1">
      <c r="A35" s="217" t="s">
        <v>245</v>
      </c>
      <c r="B35" s="253" t="s">
        <v>246</v>
      </c>
      <c r="C35" s="260" t="s">
        <v>179</v>
      </c>
      <c r="D35" s="232"/>
      <c r="E35" s="240">
        <f>SUM(F35:G35,K35:M35)</f>
        <v>80</v>
      </c>
      <c r="F35" s="240">
        <v>8</v>
      </c>
      <c r="G35" s="240">
        <f>H35+I35+J35</f>
        <v>72</v>
      </c>
      <c r="H35" s="319">
        <f>SUM(P35:U35)-I35-J35-F35</f>
        <v>2</v>
      </c>
      <c r="I35" s="240">
        <v>70</v>
      </c>
      <c r="J35" s="240"/>
      <c r="K35" s="240"/>
      <c r="L35" s="240"/>
      <c r="M35" s="265"/>
      <c r="N35" s="269"/>
      <c r="O35" s="270"/>
      <c r="P35" s="267"/>
      <c r="Q35" s="274">
        <v>80</v>
      </c>
      <c r="R35" s="276"/>
      <c r="S35" s="241"/>
      <c r="T35" s="267"/>
      <c r="U35" s="241"/>
    </row>
    <row r="36" spans="1:26" ht="16.5" thickBot="1">
      <c r="A36" s="340" t="s">
        <v>247</v>
      </c>
      <c r="B36" s="341" t="s">
        <v>8</v>
      </c>
      <c r="C36" s="261" t="s">
        <v>179</v>
      </c>
      <c r="D36" s="232"/>
      <c r="E36" s="230">
        <f>SUM(F36:G36,K36:M36)</f>
        <v>108</v>
      </c>
      <c r="F36" s="227"/>
      <c r="G36" s="228"/>
      <c r="H36" s="195"/>
      <c r="I36" s="195"/>
      <c r="J36" s="202"/>
      <c r="K36" s="230">
        <f>SUM(P36:U36)</f>
        <v>108</v>
      </c>
      <c r="L36" s="195"/>
      <c r="M36" s="196"/>
      <c r="N36" s="201"/>
      <c r="O36" s="202"/>
      <c r="P36" s="197"/>
      <c r="Q36" s="198">
        <v>108</v>
      </c>
      <c r="R36" s="225"/>
      <c r="S36" s="226"/>
      <c r="T36" s="197"/>
      <c r="U36" s="218"/>
    </row>
    <row r="37" spans="1:26" ht="16.5" thickBot="1">
      <c r="A37" s="340" t="s">
        <v>248</v>
      </c>
      <c r="B37" s="342" t="s">
        <v>9</v>
      </c>
      <c r="C37" s="261" t="s">
        <v>179</v>
      </c>
      <c r="D37" s="232"/>
      <c r="E37" s="230">
        <f>SUM(F37:G37,K37:M37)</f>
        <v>36</v>
      </c>
      <c r="F37" s="227"/>
      <c r="G37" s="228">
        <f>SUM(H37:J37)</f>
        <v>0</v>
      </c>
      <c r="H37" s="195"/>
      <c r="I37" s="195"/>
      <c r="J37" s="202"/>
      <c r="K37" s="230">
        <f>SUM(P37:U37)</f>
        <v>36</v>
      </c>
      <c r="L37" s="195"/>
      <c r="M37" s="196"/>
      <c r="N37" s="201"/>
      <c r="O37" s="202"/>
      <c r="P37" s="197"/>
      <c r="Q37" s="198">
        <v>36</v>
      </c>
      <c r="R37" s="203"/>
      <c r="S37" s="204"/>
      <c r="T37" s="199"/>
      <c r="U37" s="200"/>
    </row>
    <row r="38" spans="1:26" ht="15.75" thickBot="1">
      <c r="A38" s="37"/>
      <c r="B38" s="256" t="s">
        <v>53</v>
      </c>
      <c r="C38" s="262"/>
      <c r="D38" s="263"/>
      <c r="E38" s="259"/>
      <c r="F38" s="256"/>
      <c r="G38" s="37"/>
      <c r="H38" s="37"/>
      <c r="I38" s="37"/>
      <c r="J38" s="273"/>
      <c r="K38" s="259"/>
      <c r="L38" s="37"/>
      <c r="M38" s="256"/>
      <c r="N38" s="37"/>
      <c r="O38" s="273"/>
      <c r="P38" s="259"/>
      <c r="Q38" s="256"/>
      <c r="R38" s="37"/>
      <c r="S38" s="273"/>
      <c r="T38" s="259"/>
      <c r="U38" s="37"/>
    </row>
    <row r="39" spans="1:26" ht="15.75" thickBot="1">
      <c r="A39" s="36" t="s">
        <v>118</v>
      </c>
      <c r="B39" s="455" t="s">
        <v>11</v>
      </c>
      <c r="C39" s="456"/>
      <c r="D39" s="456"/>
      <c r="E39" s="51">
        <v>252</v>
      </c>
      <c r="F39" s="51"/>
      <c r="G39" s="51"/>
      <c r="H39" s="54"/>
      <c r="I39" s="54"/>
      <c r="J39" s="54"/>
      <c r="K39" s="54"/>
      <c r="L39" s="54"/>
      <c r="M39" s="54"/>
      <c r="N39" s="54"/>
      <c r="O39" s="54"/>
      <c r="P39" s="52"/>
      <c r="Q39" s="52"/>
      <c r="R39" s="55"/>
      <c r="S39" s="55"/>
      <c r="T39" s="55"/>
      <c r="U39" s="55"/>
    </row>
    <row r="40" spans="1:26" ht="15.75" thickBot="1">
      <c r="A40" s="36" t="s">
        <v>54</v>
      </c>
      <c r="B40" s="455" t="s">
        <v>55</v>
      </c>
      <c r="C40" s="455"/>
      <c r="D40" s="455"/>
      <c r="E40" s="51">
        <v>144</v>
      </c>
      <c r="F40" s="51"/>
      <c r="G40" s="51"/>
      <c r="H40" s="54"/>
      <c r="I40" s="54"/>
      <c r="J40" s="54"/>
      <c r="K40" s="54"/>
      <c r="L40" s="54"/>
      <c r="M40" s="54"/>
      <c r="N40" s="54"/>
      <c r="O40" s="54"/>
      <c r="P40" s="52"/>
      <c r="Q40" s="52"/>
      <c r="R40" s="55"/>
      <c r="S40" s="55"/>
      <c r="T40" s="55"/>
      <c r="U40" s="55"/>
    </row>
    <row r="41" spans="1:26" ht="15.75" thickBot="1">
      <c r="A41" s="69" t="s">
        <v>56</v>
      </c>
      <c r="B41" s="457" t="s">
        <v>12</v>
      </c>
      <c r="C41" s="457"/>
      <c r="D41" s="457"/>
      <c r="E41" s="51">
        <v>216</v>
      </c>
      <c r="F41" s="51"/>
      <c r="G41" s="51"/>
      <c r="H41" s="54"/>
      <c r="I41" s="54"/>
      <c r="J41" s="54"/>
      <c r="K41" s="54"/>
      <c r="L41" s="54"/>
      <c r="M41" s="54"/>
      <c r="N41" s="54"/>
      <c r="O41" s="54"/>
      <c r="P41" s="52"/>
      <c r="Q41" s="52"/>
      <c r="R41" s="55"/>
      <c r="S41" s="55"/>
      <c r="T41" s="55"/>
      <c r="U41" s="55"/>
    </row>
    <row r="42" spans="1:26" ht="15" thickBot="1">
      <c r="A42" s="458" t="s">
        <v>53</v>
      </c>
      <c r="B42" s="459"/>
      <c r="C42" s="459"/>
      <c r="D42" s="460"/>
      <c r="E42" s="75">
        <f>'4'!E19+'3'!E19+'2'!E25+'2'!E19+'1'!E19+E39+E40+E41</f>
        <v>5940</v>
      </c>
      <c r="F42" s="75">
        <f>'4'!F19+'3'!F19+'2'!F25+'2'!F19+'1'!F19</f>
        <v>258</v>
      </c>
      <c r="G42" s="75">
        <f>'4'!G19+'3'!G19+'2'!G25+'2'!G19+'1'!G19</f>
        <v>4242</v>
      </c>
      <c r="H42" s="75">
        <f>'4'!H19+'3'!H19+'2'!H25+'2'!H19+'1'!H19</f>
        <v>2159</v>
      </c>
      <c r="I42" s="75">
        <f>'4'!I19+'3'!I19+'2'!I25+'2'!I19+'1'!I19</f>
        <v>1983</v>
      </c>
      <c r="J42" s="75">
        <f>'4'!J19+'3'!J19+'2'!J25+'2'!J19+'1'!J19</f>
        <v>100</v>
      </c>
      <c r="K42" s="75">
        <f>'4'!K19+'3'!K19+'2'!K25+'2'!K19+'1'!K19</f>
        <v>828</v>
      </c>
      <c r="L42" s="75">
        <f>'4'!L19+'3'!L19+'2'!L25+'2'!L19+'1'!L19</f>
        <v>0</v>
      </c>
      <c r="M42" s="75">
        <f>'4'!M19+'3'!M19+'2'!M25+'2'!M19+'1'!M19</f>
        <v>0</v>
      </c>
      <c r="N42" s="367">
        <f>'4'!N19+'3'!N19+'2'!N25+'2'!N19+'1'!N19</f>
        <v>600</v>
      </c>
      <c r="O42" s="367">
        <f>'4'!O19+'3'!O19+'2'!O25+'2'!O19+'1'!O19</f>
        <v>804</v>
      </c>
      <c r="P42" s="367">
        <f>'4'!P19+'3'!P19+'2'!P25+'2'!P19+'1'!P19</f>
        <v>576</v>
      </c>
      <c r="Q42" s="367">
        <f>'4'!Q19+'3'!Q19+'2'!Q25+'2'!Q19+'1'!Q19</f>
        <v>828</v>
      </c>
      <c r="R42" s="367">
        <f>'4'!R19+'3'!R19+'2'!R25+'2'!R19+'1'!R19</f>
        <v>576</v>
      </c>
      <c r="S42" s="367">
        <f>'4'!S19+'3'!S19+'2'!S25+'2'!S19+'1'!S19</f>
        <v>858</v>
      </c>
      <c r="T42" s="367">
        <f>'4'!T19+'3'!T19+'2'!T25+'2'!T19+'1'!T19</f>
        <v>606</v>
      </c>
      <c r="U42" s="367">
        <f>'4'!U19+'3'!U19+'2'!U25+'2'!U19+'1'!U19</f>
        <v>480</v>
      </c>
    </row>
    <row r="43" spans="1:26" ht="15">
      <c r="A43" s="70" t="s">
        <v>57</v>
      </c>
      <c r="B43" s="3"/>
      <c r="C43" s="3"/>
      <c r="D43" s="68"/>
      <c r="E43" s="452" t="s">
        <v>13</v>
      </c>
      <c r="F43" s="450" t="s">
        <v>58</v>
      </c>
      <c r="G43" s="450"/>
      <c r="H43" s="450"/>
      <c r="I43" s="450"/>
      <c r="J43" s="450"/>
      <c r="K43" s="450"/>
      <c r="L43" s="450"/>
      <c r="M43" s="450"/>
      <c r="N43" s="71">
        <f>N42-N44-N45-N46</f>
        <v>600</v>
      </c>
      <c r="O43" s="71">
        <f t="shared" ref="O43:T43" si="11">O42-O44-O45-O46</f>
        <v>804</v>
      </c>
      <c r="P43" s="71">
        <f t="shared" si="11"/>
        <v>576</v>
      </c>
      <c r="Q43" s="71">
        <f>Q42-Q44-Q45-Q46</f>
        <v>576</v>
      </c>
      <c r="R43" s="71">
        <f t="shared" si="11"/>
        <v>432</v>
      </c>
      <c r="S43" s="71">
        <f t="shared" si="11"/>
        <v>678</v>
      </c>
      <c r="T43" s="71">
        <f t="shared" si="11"/>
        <v>462</v>
      </c>
      <c r="U43" s="71">
        <f>U42-U44-U45</f>
        <v>372</v>
      </c>
      <c r="V43" s="154">
        <f>SUM(N43:U43)</f>
        <v>4500</v>
      </c>
      <c r="Z43" s="1">
        <f>5328+252+144+216</f>
        <v>5940</v>
      </c>
    </row>
    <row r="44" spans="1:26">
      <c r="A44" s="32" t="s">
        <v>106</v>
      </c>
      <c r="B44" s="3"/>
      <c r="C44" s="3"/>
      <c r="D44" s="66"/>
      <c r="E44" s="453"/>
      <c r="F44" s="451" t="s">
        <v>59</v>
      </c>
      <c r="G44" s="451"/>
      <c r="H44" s="451"/>
      <c r="I44" s="451"/>
      <c r="J44" s="451"/>
      <c r="K44" s="451"/>
      <c r="L44" s="451"/>
      <c r="M44" s="451"/>
      <c r="N44" s="72">
        <v>0</v>
      </c>
      <c r="O44" s="42">
        <v>0</v>
      </c>
      <c r="P44" s="41">
        <v>0</v>
      </c>
      <c r="Q44" s="42">
        <v>144</v>
      </c>
      <c r="R44" s="364">
        <v>0</v>
      </c>
      <c r="S44" s="42">
        <v>0</v>
      </c>
      <c r="T44" s="41">
        <v>0</v>
      </c>
      <c r="U44" s="42">
        <v>0</v>
      </c>
      <c r="V44" s="154">
        <f t="shared" ref="V44:V49" si="12">SUM(N44:U44)</f>
        <v>144</v>
      </c>
      <c r="Z44" s="1">
        <f>5940-1404-72</f>
        <v>4464</v>
      </c>
    </row>
    <row r="45" spans="1:26">
      <c r="A45" s="32" t="s">
        <v>107</v>
      </c>
      <c r="B45" s="3"/>
      <c r="C45" s="3"/>
      <c r="D45" s="66"/>
      <c r="E45" s="453"/>
      <c r="F45" s="451" t="s">
        <v>66</v>
      </c>
      <c r="G45" s="451"/>
      <c r="H45" s="451"/>
      <c r="I45" s="451"/>
      <c r="J45" s="451"/>
      <c r="K45" s="451"/>
      <c r="L45" s="451"/>
      <c r="M45" s="451"/>
      <c r="N45" s="72">
        <v>0</v>
      </c>
      <c r="O45" s="42">
        <v>0</v>
      </c>
      <c r="P45" s="41">
        <v>0</v>
      </c>
      <c r="Q45" s="42">
        <v>108</v>
      </c>
      <c r="R45" s="41">
        <v>144</v>
      </c>
      <c r="S45" s="42">
        <v>180</v>
      </c>
      <c r="T45" s="41">
        <v>144</v>
      </c>
      <c r="U45" s="42">
        <v>108</v>
      </c>
      <c r="V45" s="154">
        <f t="shared" si="12"/>
        <v>684</v>
      </c>
      <c r="Z45" s="1">
        <f>4464*0.3</f>
        <v>1339.2</v>
      </c>
    </row>
    <row r="46" spans="1:26">
      <c r="A46" s="32" t="s">
        <v>103</v>
      </c>
      <c r="B46" s="3"/>
      <c r="C46" s="3"/>
      <c r="D46" s="66"/>
      <c r="E46" s="453"/>
      <c r="F46" s="450" t="s">
        <v>67</v>
      </c>
      <c r="G46" s="450"/>
      <c r="H46" s="450"/>
      <c r="I46" s="450"/>
      <c r="J46" s="450"/>
      <c r="K46" s="450"/>
      <c r="L46" s="450"/>
      <c r="M46" s="450"/>
      <c r="N46" s="73">
        <v>0</v>
      </c>
      <c r="O46" s="40">
        <v>0</v>
      </c>
      <c r="P46" s="39">
        <v>0</v>
      </c>
      <c r="Q46" s="40">
        <v>0</v>
      </c>
      <c r="R46" s="39">
        <v>0</v>
      </c>
      <c r="S46" s="43">
        <v>0</v>
      </c>
      <c r="T46" s="39">
        <v>0</v>
      </c>
      <c r="U46" s="40">
        <v>144</v>
      </c>
      <c r="V46" s="154">
        <f t="shared" si="12"/>
        <v>144</v>
      </c>
    </row>
    <row r="47" spans="1:26">
      <c r="A47" s="32" t="s">
        <v>104</v>
      </c>
      <c r="B47" s="3"/>
      <c r="C47" s="3"/>
      <c r="D47" s="66"/>
      <c r="E47" s="453"/>
      <c r="F47" s="450" t="s">
        <v>60</v>
      </c>
      <c r="G47" s="450"/>
      <c r="H47" s="450"/>
      <c r="I47" s="450"/>
      <c r="J47" s="450"/>
      <c r="K47" s="450"/>
      <c r="L47" s="450"/>
      <c r="M47" s="450"/>
      <c r="N47" s="73">
        <v>1</v>
      </c>
      <c r="O47" s="40">
        <v>4</v>
      </c>
      <c r="P47" s="39">
        <v>3</v>
      </c>
      <c r="Q47" s="40">
        <v>4</v>
      </c>
      <c r="R47" s="39">
        <v>4</v>
      </c>
      <c r="S47" s="43">
        <v>3</v>
      </c>
      <c r="T47" s="39">
        <v>1</v>
      </c>
      <c r="U47" s="40">
        <v>3</v>
      </c>
      <c r="V47" s="154">
        <f t="shared" si="12"/>
        <v>23</v>
      </c>
    </row>
    <row r="48" spans="1:26">
      <c r="A48" s="38"/>
      <c r="B48" s="3"/>
      <c r="C48" s="3"/>
      <c r="D48" s="66"/>
      <c r="E48" s="453"/>
      <c r="F48" s="450" t="s">
        <v>128</v>
      </c>
      <c r="G48" s="450"/>
      <c r="H48" s="450"/>
      <c r="I48" s="450"/>
      <c r="J48" s="450"/>
      <c r="K48" s="450"/>
      <c r="L48" s="450"/>
      <c r="M48" s="450"/>
      <c r="N48" s="73">
        <v>3</v>
      </c>
      <c r="O48" s="40">
        <v>7</v>
      </c>
      <c r="P48" s="39">
        <v>4</v>
      </c>
      <c r="Q48" s="40">
        <v>6</v>
      </c>
      <c r="R48" s="39">
        <v>4</v>
      </c>
      <c r="S48" s="43">
        <v>6</v>
      </c>
      <c r="T48" s="39">
        <v>4</v>
      </c>
      <c r="U48" s="40">
        <v>5</v>
      </c>
      <c r="V48" s="154">
        <f t="shared" si="12"/>
        <v>39</v>
      </c>
    </row>
    <row r="49" spans="1:22" ht="13.5" thickBot="1">
      <c r="A49" s="33" t="s">
        <v>105</v>
      </c>
      <c r="B49" s="34"/>
      <c r="C49" s="34"/>
      <c r="D49" s="67"/>
      <c r="E49" s="454"/>
      <c r="F49" s="450" t="s">
        <v>61</v>
      </c>
      <c r="G49" s="450"/>
      <c r="H49" s="450"/>
      <c r="I49" s="450"/>
      <c r="J49" s="450"/>
      <c r="K49" s="450"/>
      <c r="L49" s="450"/>
      <c r="M49" s="450"/>
      <c r="N49" s="74">
        <v>0</v>
      </c>
      <c r="O49" s="45">
        <v>0</v>
      </c>
      <c r="P49" s="44">
        <v>0</v>
      </c>
      <c r="Q49" s="45">
        <v>0</v>
      </c>
      <c r="R49" s="44">
        <v>0</v>
      </c>
      <c r="S49" s="46">
        <v>0</v>
      </c>
      <c r="T49" s="44">
        <v>0</v>
      </c>
      <c r="U49" s="45">
        <v>0</v>
      </c>
      <c r="V49" s="154">
        <f t="shared" si="12"/>
        <v>0</v>
      </c>
    </row>
    <row r="51" spans="1:22">
      <c r="E51" s="154">
        <f>SUM(F42:G42,K42:M42)</f>
        <v>5328</v>
      </c>
    </row>
  </sheetData>
  <mergeCells count="44">
    <mergeCell ref="A2:U2"/>
    <mergeCell ref="A4:A12"/>
    <mergeCell ref="B4:B12"/>
    <mergeCell ref="C4:D9"/>
    <mergeCell ref="E4:E12"/>
    <mergeCell ref="F4:M5"/>
    <mergeCell ref="N4:U6"/>
    <mergeCell ref="F6:F12"/>
    <mergeCell ref="G6:M6"/>
    <mergeCell ref="G7:J7"/>
    <mergeCell ref="T7:U7"/>
    <mergeCell ref="G8:G12"/>
    <mergeCell ref="H8:J8"/>
    <mergeCell ref="N8:N12"/>
    <mergeCell ref="O8:O12"/>
    <mergeCell ref="P8:P12"/>
    <mergeCell ref="U8:U12"/>
    <mergeCell ref="H9:H12"/>
    <mergeCell ref="I9:I12"/>
    <mergeCell ref="J9:J12"/>
    <mergeCell ref="C10:C12"/>
    <mergeCell ref="D10:D12"/>
    <mergeCell ref="Q8:Q12"/>
    <mergeCell ref="R8:R12"/>
    <mergeCell ref="S8:S12"/>
    <mergeCell ref="T8:T12"/>
    <mergeCell ref="K7:K12"/>
    <mergeCell ref="L7:L12"/>
    <mergeCell ref="M7:M12"/>
    <mergeCell ref="N7:O7"/>
    <mergeCell ref="P7:Q7"/>
    <mergeCell ref="R7:S7"/>
    <mergeCell ref="E43:E49"/>
    <mergeCell ref="B39:D39"/>
    <mergeCell ref="B40:D40"/>
    <mergeCell ref="B41:D41"/>
    <mergeCell ref="A42:D42"/>
    <mergeCell ref="F49:M49"/>
    <mergeCell ref="F43:M43"/>
    <mergeCell ref="F44:M44"/>
    <mergeCell ref="F45:M45"/>
    <mergeCell ref="F46:M46"/>
    <mergeCell ref="F47:M47"/>
    <mergeCell ref="F48:M48"/>
  </mergeCells>
  <conditionalFormatting sqref="G39:G41 G35:G37 G20:G23 G25:G28 G30:G33">
    <cfRule type="expression" dxfId="43" priority="64" stopIfTrue="1">
      <formula>#REF!+#REF!+H20+I20&lt;&gt;G20</formula>
    </cfRule>
  </conditionalFormatting>
  <conditionalFormatting sqref="G37 G39:G41">
    <cfRule type="expression" dxfId="42" priority="63" stopIfTrue="1">
      <formula>G37&lt;&gt;#REF!+H37+I37</formula>
    </cfRule>
  </conditionalFormatting>
  <conditionalFormatting sqref="G39:G41 G35:G37 G20:G23 G25:G28 G30:G33">
    <cfRule type="expression" dxfId="41" priority="62" stopIfTrue="1">
      <formula>G20&lt;&gt;#REF!+#REF!+H20</formula>
    </cfRule>
  </conditionalFormatting>
  <conditionalFormatting sqref="G39:G41 G35:G37 G20:G23 G25:G28 G30:G33">
    <cfRule type="expression" dxfId="40" priority="61" stopIfTrue="1">
      <formula>#REF!+#REF!+H20+I20&lt;&gt;G20</formula>
    </cfRule>
  </conditionalFormatting>
  <conditionalFormatting sqref="G39:G41 G35:G37 G20:G23 G25:G28 G30:G33">
    <cfRule type="expression" dxfId="39" priority="60" stopIfTrue="1">
      <formula>G20&lt;&gt;#REF!+#REF!+H20</formula>
    </cfRule>
  </conditionalFormatting>
  <conditionalFormatting sqref="G37">
    <cfRule type="expression" dxfId="38" priority="59" stopIfTrue="1">
      <formula>#REF!+#REF!+H37+I37&lt;&gt;G37</formula>
    </cfRule>
  </conditionalFormatting>
  <conditionalFormatting sqref="G36">
    <cfRule type="expression" dxfId="37" priority="58" stopIfTrue="1">
      <formula>#REF!+#REF!+H36+I36&lt;&gt;G36</formula>
    </cfRule>
  </conditionalFormatting>
  <conditionalFormatting sqref="G36">
    <cfRule type="expression" dxfId="36" priority="57" stopIfTrue="1">
      <formula>G36&lt;&gt;#REF!+#REF!+H36</formula>
    </cfRule>
  </conditionalFormatting>
  <conditionalFormatting sqref="G37">
    <cfRule type="expression" dxfId="35" priority="56" stopIfTrue="1">
      <formula>G37&lt;&gt;#REF!+#REF!+H37</formula>
    </cfRule>
  </conditionalFormatting>
  <conditionalFormatting sqref="G37 G39:G41">
    <cfRule type="expression" dxfId="34" priority="50" stopIfTrue="1">
      <formula>G37&lt;&gt;#REF!+H37+I37</formula>
    </cfRule>
  </conditionalFormatting>
  <conditionalFormatting sqref="G37">
    <cfRule type="expression" dxfId="33" priority="49" stopIfTrue="1">
      <formula>#REF!+#REF!+H37+I37&lt;&gt;G37</formula>
    </cfRule>
  </conditionalFormatting>
  <conditionalFormatting sqref="G36">
    <cfRule type="expression" dxfId="32" priority="48" stopIfTrue="1">
      <formula>#REF!+#REF!+H36+I36&lt;&gt;G36</formula>
    </cfRule>
  </conditionalFormatting>
  <conditionalFormatting sqref="G36">
    <cfRule type="expression" dxfId="31" priority="47" stopIfTrue="1">
      <formula>G36&lt;&gt;#REF!+#REF!+H36</formula>
    </cfRule>
  </conditionalFormatting>
  <conditionalFormatting sqref="G37">
    <cfRule type="expression" dxfId="30" priority="46" stopIfTrue="1">
      <formula>G37&lt;&gt;#REF!+#REF!+H37</formula>
    </cfRule>
  </conditionalFormatting>
  <conditionalFormatting sqref="G37 G39:G41">
    <cfRule type="expression" dxfId="29" priority="40" stopIfTrue="1">
      <formula>G37&lt;&gt;#REF!+H37+I37</formula>
    </cfRule>
  </conditionalFormatting>
  <conditionalFormatting sqref="G37">
    <cfRule type="expression" dxfId="28" priority="39" stopIfTrue="1">
      <formula>#REF!+#REF!+H37+I37&lt;&gt;G37</formula>
    </cfRule>
  </conditionalFormatting>
  <conditionalFormatting sqref="G36">
    <cfRule type="expression" dxfId="27" priority="38" stopIfTrue="1">
      <formula>#REF!+#REF!+H36+I36&lt;&gt;G36</formula>
    </cfRule>
  </conditionalFormatting>
  <conditionalFormatting sqref="G36">
    <cfRule type="expression" dxfId="26" priority="37" stopIfTrue="1">
      <formula>G36&lt;&gt;#REF!+#REF!+H36</formula>
    </cfRule>
  </conditionalFormatting>
  <conditionalFormatting sqref="G37">
    <cfRule type="expression" dxfId="25" priority="36" stopIfTrue="1">
      <formula>G37&lt;&gt;#REF!+#REF!+H37</formula>
    </cfRule>
  </conditionalFormatting>
  <conditionalFormatting sqref="G37 G39:G41">
    <cfRule type="expression" dxfId="24" priority="30" stopIfTrue="1">
      <formula>G37&lt;&gt;#REF!+H37+I37</formula>
    </cfRule>
  </conditionalFormatting>
  <conditionalFormatting sqref="G37">
    <cfRule type="expression" dxfId="23" priority="29" stopIfTrue="1">
      <formula>#REF!+#REF!+H37+I37&lt;&gt;G37</formula>
    </cfRule>
  </conditionalFormatting>
  <conditionalFormatting sqref="G36">
    <cfRule type="expression" dxfId="22" priority="28" stopIfTrue="1">
      <formula>#REF!+#REF!+H36+I36&lt;&gt;G36</formula>
    </cfRule>
  </conditionalFormatting>
  <conditionalFormatting sqref="G36">
    <cfRule type="expression" dxfId="21" priority="27" stopIfTrue="1">
      <formula>G36&lt;&gt;#REF!+#REF!+H36</formula>
    </cfRule>
  </conditionalFormatting>
  <conditionalFormatting sqref="G37">
    <cfRule type="expression" dxfId="20" priority="26" stopIfTrue="1">
      <formula>G37&lt;&gt;#REF!+#REF!+H37</formula>
    </cfRule>
  </conditionalFormatting>
  <conditionalFormatting sqref="G25:G28">
    <cfRule type="expression" dxfId="19" priority="20" stopIfTrue="1">
      <formula>#REF!+#REF!+H25+I25&lt;&gt;G25</formula>
    </cfRule>
  </conditionalFormatting>
  <conditionalFormatting sqref="G25:G28">
    <cfRule type="expression" dxfId="18" priority="19" stopIfTrue="1">
      <formula>G25&lt;&gt;#REF!+#REF!+H25</formula>
    </cfRule>
  </conditionalFormatting>
  <conditionalFormatting sqref="G25:G28">
    <cfRule type="expression" dxfId="17" priority="18" stopIfTrue="1">
      <formula>#REF!+#REF!+H25+I25&lt;&gt;G25</formula>
    </cfRule>
  </conditionalFormatting>
  <conditionalFormatting sqref="G25:G28">
    <cfRule type="expression" dxfId="16" priority="17" stopIfTrue="1">
      <formula>G25&lt;&gt;#REF!+#REF!+H25</formula>
    </cfRule>
  </conditionalFormatting>
  <conditionalFormatting sqref="G20:G23">
    <cfRule type="expression" dxfId="15" priority="16" stopIfTrue="1">
      <formula>#REF!+#REF!+H20+I20&lt;&gt;G20</formula>
    </cfRule>
  </conditionalFormatting>
  <conditionalFormatting sqref="G20:G23">
    <cfRule type="expression" dxfId="14" priority="15" stopIfTrue="1">
      <formula>G20&lt;&gt;#REF!+#REF!+H20</formula>
    </cfRule>
  </conditionalFormatting>
  <conditionalFormatting sqref="G20:G23">
    <cfRule type="expression" dxfId="13" priority="14" stopIfTrue="1">
      <formula>#REF!+#REF!+H20+I20&lt;&gt;G20</formula>
    </cfRule>
  </conditionalFormatting>
  <conditionalFormatting sqref="G20:G23">
    <cfRule type="expression" dxfId="12" priority="13" stopIfTrue="1">
      <formula>G20&lt;&gt;#REF!+#REF!+H20</formula>
    </cfRule>
  </conditionalFormatting>
  <conditionalFormatting sqref="G25:G28">
    <cfRule type="expression" dxfId="11" priority="12" stopIfTrue="1">
      <formula>#REF!+#REF!+H25+I25&lt;&gt;G25</formula>
    </cfRule>
  </conditionalFormatting>
  <conditionalFormatting sqref="G25:G28">
    <cfRule type="expression" dxfId="10" priority="11" stopIfTrue="1">
      <formula>G25&lt;&gt;#REF!+#REF!+H25</formula>
    </cfRule>
  </conditionalFormatting>
  <conditionalFormatting sqref="G25:G28">
    <cfRule type="expression" dxfId="9" priority="10" stopIfTrue="1">
      <formula>#REF!+#REF!+H25+I25&lt;&gt;G25</formula>
    </cfRule>
  </conditionalFormatting>
  <conditionalFormatting sqref="G25:G28">
    <cfRule type="expression" dxfId="8" priority="9" stopIfTrue="1">
      <formula>G25&lt;&gt;#REF!+#REF!+H25</formula>
    </cfRule>
  </conditionalFormatting>
  <conditionalFormatting sqref="G30:G33">
    <cfRule type="expression" dxfId="7" priority="8" stopIfTrue="1">
      <formula>#REF!+#REF!+H30+I30&lt;&gt;G30</formula>
    </cfRule>
  </conditionalFormatting>
  <conditionalFormatting sqref="G30:G33">
    <cfRule type="expression" dxfId="6" priority="7" stopIfTrue="1">
      <formula>G30&lt;&gt;#REF!+#REF!+H30</formula>
    </cfRule>
  </conditionalFormatting>
  <conditionalFormatting sqref="G30:G33">
    <cfRule type="expression" dxfId="5" priority="6" stopIfTrue="1">
      <formula>#REF!+#REF!+H30+I30&lt;&gt;G30</formula>
    </cfRule>
  </conditionalFormatting>
  <conditionalFormatting sqref="G30:G33">
    <cfRule type="expression" dxfId="4" priority="5" stopIfTrue="1">
      <formula>G30&lt;&gt;#REF!+#REF!+H30</formula>
    </cfRule>
  </conditionalFormatting>
  <conditionalFormatting sqref="G35">
    <cfRule type="expression" dxfId="3" priority="4" stopIfTrue="1">
      <formula>#REF!+#REF!+H35+I35&lt;&gt;G35</formula>
    </cfRule>
  </conditionalFormatting>
  <conditionalFormatting sqref="G35">
    <cfRule type="expression" dxfId="2" priority="3" stopIfTrue="1">
      <formula>G35&lt;&gt;#REF!+#REF!+H35</formula>
    </cfRule>
  </conditionalFormatting>
  <conditionalFormatting sqref="G35">
    <cfRule type="expression" dxfId="1" priority="2" stopIfTrue="1">
      <formula>#REF!+#REF!+H35+I35&lt;&gt;G35</formula>
    </cfRule>
  </conditionalFormatting>
  <conditionalFormatting sqref="G35">
    <cfRule type="expression" dxfId="0" priority="1" stopIfTrue="1">
      <formula>G35&lt;&gt;#REF!+#REF!+H35</formula>
    </cfRule>
  </conditionalFormatting>
  <pageMargins left="0.39370078740157483" right="0.23622047244094491" top="0.39370078740157483" bottom="0.27559055118110237" header="0.31496062992125984" footer="0.31496062992125984"/>
  <pageSetup paperSize="9" scale="68" orientation="landscape" r:id="rId1"/>
  <rowBreaks count="1" manualBreakCount="1">
    <brk id="2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титульник</vt:lpstr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титульник!Область_печати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Полежаева</cp:lastModifiedBy>
  <cp:lastPrinted>2019-06-24T13:44:46Z</cp:lastPrinted>
  <dcterms:created xsi:type="dcterms:W3CDTF">2001-03-16T08:00:32Z</dcterms:created>
  <dcterms:modified xsi:type="dcterms:W3CDTF">2019-06-24T13:45:28Z</dcterms:modified>
</cp:coreProperties>
</file>